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187793_muni_cz/Documents/Dokumenty/Investice mimo program/2025/PdF/VZ_zhotovitel/PD do VZ/vykazy vymer/"/>
    </mc:Choice>
  </mc:AlternateContent>
  <xr:revisionPtr revIDLastSave="191" documentId="11_BBDC167D315A6088154D6973698B66220528A1EF" xr6:coauthVersionLast="47" xr6:coauthVersionMax="47" xr10:uidLastSave="{CD0FEDEF-C35F-4571-9BD3-7BD6AD381F23}"/>
  <bookViews>
    <workbookView xWindow="-120" yWindow="-120" windowWidth="29040" windowHeight="17520" firstSheet="2" activeTab="2" xr2:uid="{00000000-000D-0000-FFFF-FFFF00000000}"/>
  </bookViews>
  <sheets>
    <sheet name="Pokyny pro vyplnění" sheetId="11" state="hidden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'Rozpočet Pol'!$A$1:$U$173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3" i="12" l="1"/>
  <c r="G167" i="12"/>
  <c r="G162" i="12"/>
  <c r="G132" i="12"/>
  <c r="G129" i="12"/>
  <c r="G47" i="12"/>
  <c r="G8" i="12"/>
  <c r="G170" i="12"/>
  <c r="G171" i="12"/>
  <c r="U165" i="12"/>
  <c r="Q165" i="12"/>
  <c r="O165" i="12"/>
  <c r="K165" i="12"/>
  <c r="I165" i="12"/>
  <c r="G165" i="12"/>
  <c r="M165" i="12" s="1"/>
  <c r="G169" i="12"/>
  <c r="G168" i="12"/>
  <c r="G166" i="12"/>
  <c r="G164" i="12"/>
  <c r="G163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1" i="12"/>
  <c r="G130" i="12"/>
  <c r="E56" i="12"/>
  <c r="G56" i="12" s="1"/>
  <c r="E55" i="12"/>
  <c r="G55" i="12" s="1"/>
  <c r="E54" i="12"/>
  <c r="G54" i="12" s="1"/>
  <c r="E53" i="12"/>
  <c r="G53" i="12" s="1"/>
  <c r="E52" i="12"/>
  <c r="G52" i="12" s="1"/>
  <c r="E51" i="12"/>
  <c r="G51" i="12" s="1"/>
  <c r="E57" i="12"/>
  <c r="G57" i="12" s="1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0" i="12"/>
  <c r="G49" i="12"/>
  <c r="G48" i="12"/>
  <c r="G10" i="12"/>
  <c r="G11" i="12"/>
  <c r="G12" i="12"/>
  <c r="G13" i="12"/>
  <c r="G14" i="12"/>
  <c r="G15" i="12"/>
  <c r="G16" i="12"/>
  <c r="G17" i="12"/>
  <c r="G18" i="12"/>
  <c r="G19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2" i="12"/>
  <c r="G33" i="12"/>
  <c r="G34" i="12"/>
  <c r="G35" i="12"/>
  <c r="G36" i="12"/>
  <c r="G37" i="12"/>
  <c r="G38" i="12"/>
  <c r="G39" i="12"/>
  <c r="G40" i="12"/>
  <c r="G41" i="12"/>
  <c r="G42" i="12"/>
  <c r="G43" i="12"/>
  <c r="G44" i="12"/>
  <c r="G45" i="12"/>
  <c r="G46" i="12"/>
  <c r="G9" i="12"/>
  <c r="I9" i="12" l="1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6" i="12"/>
  <c r="K26" i="12"/>
  <c r="M26" i="12"/>
  <c r="O26" i="12"/>
  <c r="Q26" i="12"/>
  <c r="U26" i="12"/>
  <c r="I27" i="12"/>
  <c r="K27" i="12"/>
  <c r="M27" i="12"/>
  <c r="O27" i="12"/>
  <c r="Q27" i="12"/>
  <c r="U27" i="12"/>
  <c r="I28" i="12"/>
  <c r="K28" i="12"/>
  <c r="M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I34" i="12"/>
  <c r="K34" i="12"/>
  <c r="M34" i="12"/>
  <c r="O34" i="12"/>
  <c r="Q34" i="12"/>
  <c r="U34" i="12"/>
  <c r="I35" i="12"/>
  <c r="K35" i="12"/>
  <c r="M35" i="12"/>
  <c r="O35" i="12"/>
  <c r="Q35" i="12"/>
  <c r="U35" i="12"/>
  <c r="I36" i="12"/>
  <c r="K36" i="12"/>
  <c r="M36" i="12"/>
  <c r="O36" i="12"/>
  <c r="Q36" i="12"/>
  <c r="U36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I40" i="12"/>
  <c r="K40" i="12"/>
  <c r="M40" i="12"/>
  <c r="O40" i="12"/>
  <c r="Q40" i="12"/>
  <c r="U40" i="12"/>
  <c r="I41" i="12"/>
  <c r="K41" i="12"/>
  <c r="M41" i="12"/>
  <c r="O41" i="12"/>
  <c r="Q41" i="12"/>
  <c r="U41" i="12"/>
  <c r="I42" i="12"/>
  <c r="K42" i="12"/>
  <c r="M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I51" i="12"/>
  <c r="K51" i="12"/>
  <c r="M51" i="12"/>
  <c r="O51" i="12"/>
  <c r="Q51" i="12"/>
  <c r="U51" i="12"/>
  <c r="I52" i="12"/>
  <c r="K52" i="12"/>
  <c r="M52" i="12"/>
  <c r="O52" i="12"/>
  <c r="Q52" i="12"/>
  <c r="U52" i="12"/>
  <c r="I53" i="12"/>
  <c r="K53" i="12"/>
  <c r="M53" i="12"/>
  <c r="O53" i="12"/>
  <c r="Q53" i="12"/>
  <c r="U53" i="12"/>
  <c r="I54" i="12"/>
  <c r="K54" i="12"/>
  <c r="M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I59" i="12"/>
  <c r="K59" i="12"/>
  <c r="M59" i="12"/>
  <c r="O59" i="12"/>
  <c r="Q59" i="12"/>
  <c r="U59" i="12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6" i="12"/>
  <c r="K66" i="12"/>
  <c r="M66" i="12"/>
  <c r="O66" i="12"/>
  <c r="Q66" i="12"/>
  <c r="U66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69" i="12"/>
  <c r="K69" i="12"/>
  <c r="M69" i="12"/>
  <c r="O69" i="12"/>
  <c r="Q69" i="12"/>
  <c r="U69" i="12"/>
  <c r="I70" i="12"/>
  <c r="K70" i="12"/>
  <c r="M70" i="12"/>
  <c r="O70" i="12"/>
  <c r="Q70" i="12"/>
  <c r="U70" i="12"/>
  <c r="I71" i="12"/>
  <c r="K71" i="12"/>
  <c r="M71" i="12"/>
  <c r="O71" i="12"/>
  <c r="Q71" i="12"/>
  <c r="U71" i="12"/>
  <c r="I72" i="12"/>
  <c r="K72" i="12"/>
  <c r="M72" i="12"/>
  <c r="O72" i="12"/>
  <c r="Q72" i="12"/>
  <c r="U72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I75" i="12"/>
  <c r="K75" i="12"/>
  <c r="M75" i="12"/>
  <c r="O75" i="12"/>
  <c r="Q75" i="12"/>
  <c r="U75" i="12"/>
  <c r="I76" i="12"/>
  <c r="K76" i="12"/>
  <c r="M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I82" i="12"/>
  <c r="K82" i="12"/>
  <c r="M82" i="12"/>
  <c r="O82" i="12"/>
  <c r="Q82" i="12"/>
  <c r="U82" i="12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I86" i="12"/>
  <c r="K86" i="12"/>
  <c r="M86" i="12"/>
  <c r="O86" i="12"/>
  <c r="Q86" i="12"/>
  <c r="U86" i="12"/>
  <c r="I87" i="12"/>
  <c r="K87" i="12"/>
  <c r="M87" i="12"/>
  <c r="O87" i="12"/>
  <c r="Q87" i="12"/>
  <c r="U87" i="12"/>
  <c r="I88" i="12"/>
  <c r="K88" i="12"/>
  <c r="M88" i="12"/>
  <c r="O88" i="12"/>
  <c r="Q88" i="12"/>
  <c r="U88" i="12"/>
  <c r="I89" i="12"/>
  <c r="K89" i="12"/>
  <c r="M89" i="12"/>
  <c r="O89" i="12"/>
  <c r="Q89" i="12"/>
  <c r="U89" i="12"/>
  <c r="I90" i="12"/>
  <c r="K90" i="12"/>
  <c r="M90" i="12"/>
  <c r="O90" i="12"/>
  <c r="Q90" i="12"/>
  <c r="U90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I100" i="12"/>
  <c r="K100" i="12"/>
  <c r="M100" i="12"/>
  <c r="O100" i="12"/>
  <c r="Q100" i="12"/>
  <c r="U100" i="12"/>
  <c r="I101" i="12"/>
  <c r="K101" i="12"/>
  <c r="M101" i="12"/>
  <c r="O101" i="12"/>
  <c r="Q101" i="12"/>
  <c r="U101" i="12"/>
  <c r="I102" i="12"/>
  <c r="K102" i="12"/>
  <c r="M102" i="12"/>
  <c r="O102" i="12"/>
  <c r="Q102" i="12"/>
  <c r="U102" i="12"/>
  <c r="I103" i="12"/>
  <c r="K103" i="12"/>
  <c r="M103" i="12"/>
  <c r="O103" i="12"/>
  <c r="Q103" i="12"/>
  <c r="U103" i="12"/>
  <c r="I104" i="12"/>
  <c r="K104" i="12"/>
  <c r="M104" i="12"/>
  <c r="O104" i="12"/>
  <c r="Q104" i="12"/>
  <c r="U104" i="12"/>
  <c r="I105" i="12"/>
  <c r="K105" i="12"/>
  <c r="M105" i="12"/>
  <c r="O105" i="12"/>
  <c r="Q105" i="12"/>
  <c r="U105" i="12"/>
  <c r="I106" i="12"/>
  <c r="K106" i="12"/>
  <c r="M106" i="12"/>
  <c r="O106" i="12"/>
  <c r="Q106" i="12"/>
  <c r="U106" i="12"/>
  <c r="I107" i="12"/>
  <c r="K107" i="12"/>
  <c r="M107" i="12"/>
  <c r="O107" i="12"/>
  <c r="Q107" i="12"/>
  <c r="U107" i="12"/>
  <c r="I108" i="12"/>
  <c r="K108" i="12"/>
  <c r="M108" i="12"/>
  <c r="O108" i="12"/>
  <c r="Q108" i="12"/>
  <c r="U108" i="12"/>
  <c r="I109" i="12"/>
  <c r="K109" i="12"/>
  <c r="M109" i="12"/>
  <c r="O109" i="12"/>
  <c r="Q109" i="12"/>
  <c r="U109" i="12"/>
  <c r="I110" i="12"/>
  <c r="K110" i="12"/>
  <c r="M110" i="12"/>
  <c r="O110" i="12"/>
  <c r="Q110" i="12"/>
  <c r="U110" i="12"/>
  <c r="I111" i="12"/>
  <c r="K111" i="12"/>
  <c r="M111" i="12"/>
  <c r="O111" i="12"/>
  <c r="Q111" i="12"/>
  <c r="U111" i="12"/>
  <c r="I112" i="12"/>
  <c r="K112" i="12"/>
  <c r="M112" i="12"/>
  <c r="O112" i="12"/>
  <c r="Q112" i="12"/>
  <c r="U112" i="12"/>
  <c r="I113" i="12"/>
  <c r="K113" i="12"/>
  <c r="M113" i="12"/>
  <c r="O113" i="12"/>
  <c r="Q113" i="12"/>
  <c r="U113" i="12"/>
  <c r="I114" i="12"/>
  <c r="K114" i="12"/>
  <c r="M114" i="12"/>
  <c r="O114" i="12"/>
  <c r="Q114" i="12"/>
  <c r="U114" i="12"/>
  <c r="I115" i="12"/>
  <c r="K115" i="12"/>
  <c r="M115" i="12"/>
  <c r="O115" i="12"/>
  <c r="Q115" i="12"/>
  <c r="U115" i="12"/>
  <c r="I116" i="12"/>
  <c r="K116" i="12"/>
  <c r="M116" i="12"/>
  <c r="O116" i="12"/>
  <c r="Q116" i="12"/>
  <c r="U116" i="12"/>
  <c r="I117" i="12"/>
  <c r="K117" i="12"/>
  <c r="M117" i="12"/>
  <c r="O117" i="12"/>
  <c r="Q117" i="12"/>
  <c r="U117" i="12"/>
  <c r="I118" i="12"/>
  <c r="K118" i="12"/>
  <c r="M118" i="12"/>
  <c r="O118" i="12"/>
  <c r="Q118" i="12"/>
  <c r="U118" i="12"/>
  <c r="I119" i="12"/>
  <c r="K119" i="12"/>
  <c r="M119" i="12"/>
  <c r="O119" i="12"/>
  <c r="Q119" i="12"/>
  <c r="U119" i="12"/>
  <c r="I120" i="12"/>
  <c r="K120" i="12"/>
  <c r="M120" i="12"/>
  <c r="O120" i="12"/>
  <c r="Q120" i="12"/>
  <c r="U120" i="12"/>
  <c r="I121" i="12"/>
  <c r="K121" i="12"/>
  <c r="M121" i="12"/>
  <c r="O121" i="12"/>
  <c r="Q121" i="12"/>
  <c r="U121" i="12"/>
  <c r="I122" i="12"/>
  <c r="K122" i="12"/>
  <c r="M122" i="12"/>
  <c r="O122" i="12"/>
  <c r="Q122" i="12"/>
  <c r="U122" i="12"/>
  <c r="I123" i="12"/>
  <c r="K123" i="12"/>
  <c r="M123" i="12"/>
  <c r="O123" i="12"/>
  <c r="Q123" i="12"/>
  <c r="U123" i="12"/>
  <c r="I124" i="12"/>
  <c r="K124" i="12"/>
  <c r="M124" i="12"/>
  <c r="O124" i="12"/>
  <c r="Q124" i="12"/>
  <c r="U124" i="12"/>
  <c r="I125" i="12"/>
  <c r="K125" i="12"/>
  <c r="M125" i="12"/>
  <c r="O125" i="12"/>
  <c r="Q125" i="12"/>
  <c r="U125" i="12"/>
  <c r="I126" i="12"/>
  <c r="K126" i="12"/>
  <c r="M126" i="12"/>
  <c r="O126" i="12"/>
  <c r="Q126" i="12"/>
  <c r="U126" i="12"/>
  <c r="I127" i="12"/>
  <c r="K127" i="12"/>
  <c r="M127" i="12"/>
  <c r="O127" i="12"/>
  <c r="Q127" i="12"/>
  <c r="U127" i="12"/>
  <c r="I128" i="12"/>
  <c r="K128" i="12"/>
  <c r="M128" i="12"/>
  <c r="O128" i="12"/>
  <c r="Q128" i="12"/>
  <c r="U128" i="12"/>
  <c r="I130" i="12"/>
  <c r="K130" i="12"/>
  <c r="M130" i="12"/>
  <c r="O130" i="12"/>
  <c r="Q130" i="12"/>
  <c r="U130" i="12"/>
  <c r="I131" i="12"/>
  <c r="K131" i="12"/>
  <c r="M131" i="12"/>
  <c r="O131" i="12"/>
  <c r="Q131" i="12"/>
  <c r="U131" i="12"/>
  <c r="I133" i="12"/>
  <c r="K133" i="12"/>
  <c r="M133" i="12"/>
  <c r="O133" i="12"/>
  <c r="Q133" i="12"/>
  <c r="U133" i="12"/>
  <c r="I134" i="12"/>
  <c r="K134" i="12"/>
  <c r="M134" i="12"/>
  <c r="O134" i="12"/>
  <c r="Q134" i="12"/>
  <c r="U134" i="12"/>
  <c r="I135" i="12"/>
  <c r="K135" i="12"/>
  <c r="M135" i="12"/>
  <c r="O135" i="12"/>
  <c r="Q135" i="12"/>
  <c r="U135" i="12"/>
  <c r="I136" i="12"/>
  <c r="K136" i="12"/>
  <c r="M136" i="12"/>
  <c r="O136" i="12"/>
  <c r="Q136" i="12"/>
  <c r="U136" i="12"/>
  <c r="I137" i="12"/>
  <c r="K137" i="12"/>
  <c r="M137" i="12"/>
  <c r="O137" i="12"/>
  <c r="Q137" i="12"/>
  <c r="U137" i="12"/>
  <c r="I138" i="12"/>
  <c r="K138" i="12"/>
  <c r="M138" i="12"/>
  <c r="O138" i="12"/>
  <c r="Q138" i="12"/>
  <c r="U138" i="12"/>
  <c r="I140" i="12"/>
  <c r="K140" i="12"/>
  <c r="M140" i="12"/>
  <c r="O140" i="12"/>
  <c r="Q140" i="12"/>
  <c r="U140" i="12"/>
  <c r="I141" i="12"/>
  <c r="K141" i="12"/>
  <c r="M141" i="12"/>
  <c r="O141" i="12"/>
  <c r="Q141" i="12"/>
  <c r="U141" i="12"/>
  <c r="I142" i="12"/>
  <c r="K142" i="12"/>
  <c r="M142" i="12"/>
  <c r="O142" i="12"/>
  <c r="Q142" i="12"/>
  <c r="U142" i="12"/>
  <c r="I143" i="12"/>
  <c r="K143" i="12"/>
  <c r="M143" i="12"/>
  <c r="O143" i="12"/>
  <c r="Q143" i="12"/>
  <c r="U143" i="12"/>
  <c r="I144" i="12"/>
  <c r="K144" i="12"/>
  <c r="M144" i="12"/>
  <c r="O144" i="12"/>
  <c r="Q144" i="12"/>
  <c r="U144" i="12"/>
  <c r="I145" i="12"/>
  <c r="K145" i="12"/>
  <c r="M145" i="12"/>
  <c r="O145" i="12"/>
  <c r="Q145" i="12"/>
  <c r="U145" i="12"/>
  <c r="I146" i="12"/>
  <c r="K146" i="12"/>
  <c r="M146" i="12"/>
  <c r="O146" i="12"/>
  <c r="Q146" i="12"/>
  <c r="U146" i="12"/>
  <c r="I147" i="12"/>
  <c r="K147" i="12"/>
  <c r="M147" i="12"/>
  <c r="O147" i="12"/>
  <c r="Q147" i="12"/>
  <c r="U147" i="12"/>
  <c r="I148" i="12"/>
  <c r="K148" i="12"/>
  <c r="M148" i="12"/>
  <c r="O148" i="12"/>
  <c r="Q148" i="12"/>
  <c r="U148" i="12"/>
  <c r="I149" i="12"/>
  <c r="K149" i="12"/>
  <c r="M149" i="12"/>
  <c r="O149" i="12"/>
  <c r="Q149" i="12"/>
  <c r="U149" i="12"/>
  <c r="I150" i="12"/>
  <c r="K150" i="12"/>
  <c r="M150" i="12"/>
  <c r="O150" i="12"/>
  <c r="Q150" i="12"/>
  <c r="U150" i="12"/>
  <c r="I151" i="12"/>
  <c r="K151" i="12"/>
  <c r="M151" i="12"/>
  <c r="O151" i="12"/>
  <c r="Q151" i="12"/>
  <c r="U151" i="12"/>
  <c r="I152" i="12"/>
  <c r="K152" i="12"/>
  <c r="M152" i="12"/>
  <c r="O152" i="12"/>
  <c r="Q152" i="12"/>
  <c r="U152" i="12"/>
  <c r="I153" i="12"/>
  <c r="K153" i="12"/>
  <c r="M153" i="12"/>
  <c r="O153" i="12"/>
  <c r="Q153" i="12"/>
  <c r="U153" i="12"/>
  <c r="I154" i="12"/>
  <c r="K154" i="12"/>
  <c r="M154" i="12"/>
  <c r="O154" i="12"/>
  <c r="Q154" i="12"/>
  <c r="U154" i="12"/>
  <c r="I155" i="12"/>
  <c r="K155" i="12"/>
  <c r="M155" i="12"/>
  <c r="O155" i="12"/>
  <c r="Q155" i="12"/>
  <c r="U155" i="12"/>
  <c r="I156" i="12"/>
  <c r="K156" i="12"/>
  <c r="M156" i="12"/>
  <c r="O156" i="12"/>
  <c r="Q156" i="12"/>
  <c r="U156" i="12"/>
  <c r="I157" i="12"/>
  <c r="K157" i="12"/>
  <c r="M157" i="12"/>
  <c r="O157" i="12"/>
  <c r="Q157" i="12"/>
  <c r="U157" i="12"/>
  <c r="I158" i="12"/>
  <c r="K158" i="12"/>
  <c r="M158" i="12"/>
  <c r="O158" i="12"/>
  <c r="Q158" i="12"/>
  <c r="U158" i="12"/>
  <c r="I159" i="12"/>
  <c r="K159" i="12"/>
  <c r="M159" i="12"/>
  <c r="O159" i="12"/>
  <c r="Q159" i="12"/>
  <c r="U159" i="12"/>
  <c r="I160" i="12"/>
  <c r="K160" i="12"/>
  <c r="M160" i="12"/>
  <c r="O160" i="12"/>
  <c r="Q160" i="12"/>
  <c r="U160" i="12"/>
  <c r="I161" i="12"/>
  <c r="K161" i="12"/>
  <c r="M161" i="12"/>
  <c r="O161" i="12"/>
  <c r="Q161" i="12"/>
  <c r="U161" i="12"/>
  <c r="I163" i="12"/>
  <c r="K163" i="12"/>
  <c r="M163" i="12"/>
  <c r="O163" i="12"/>
  <c r="Q163" i="12"/>
  <c r="U163" i="12"/>
  <c r="I164" i="12"/>
  <c r="K164" i="12"/>
  <c r="M164" i="12"/>
  <c r="O164" i="12"/>
  <c r="Q164" i="12"/>
  <c r="U164" i="12"/>
  <c r="I166" i="12"/>
  <c r="K166" i="12"/>
  <c r="M166" i="12"/>
  <c r="O166" i="12"/>
  <c r="Q166" i="12"/>
  <c r="U166" i="12"/>
  <c r="I168" i="12"/>
  <c r="K168" i="12"/>
  <c r="M168" i="12"/>
  <c r="O168" i="12"/>
  <c r="Q168" i="12"/>
  <c r="U168" i="12"/>
  <c r="I162" i="12" l="1"/>
  <c r="K129" i="12"/>
  <c r="O167" i="12"/>
  <c r="Q167" i="12"/>
  <c r="M167" i="12"/>
  <c r="O129" i="12"/>
  <c r="I129" i="12"/>
  <c r="M129" i="12"/>
  <c r="K167" i="12"/>
  <c r="O162" i="12"/>
  <c r="U167" i="12"/>
  <c r="U129" i="12"/>
  <c r="U8" i="12"/>
  <c r="O8" i="12"/>
  <c r="Q129" i="12"/>
  <c r="Q8" i="12"/>
  <c r="M8" i="12"/>
  <c r="U162" i="12"/>
  <c r="Q132" i="12"/>
  <c r="Q162" i="12"/>
  <c r="I47" i="12"/>
  <c r="M162" i="12"/>
  <c r="I132" i="12"/>
  <c r="M132" i="12"/>
  <c r="Q47" i="12"/>
  <c r="M47" i="12"/>
  <c r="K8" i="12"/>
  <c r="K162" i="12"/>
  <c r="I167" i="12"/>
  <c r="U132" i="12"/>
  <c r="O132" i="12"/>
  <c r="K132" i="12"/>
  <c r="O47" i="12"/>
  <c r="K47" i="12"/>
  <c r="U47" i="12"/>
  <c r="I8" i="12"/>
</calcChain>
</file>

<file path=xl/sharedStrings.xml><?xml version="1.0" encoding="utf-8"?>
<sst xmlns="http://schemas.openxmlformats.org/spreadsheetml/2006/main" count="695" uniqueCount="346">
  <si>
    <t xml:space="preserve">Položkový rozpočet </t>
  </si>
  <si>
    <t>O:</t>
  </si>
  <si>
    <t>R:</t>
  </si>
  <si>
    <t>Vedlejší náklady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</si>
  <si>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</si>
  <si>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</si>
  <si>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</si>
  <si>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</si>
  <si>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</si>
  <si>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</si>
  <si>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Brno - Staré Brno</t>
  </si>
  <si>
    <t>MU PdF Poříčí 7, Brno, Vodovodní rozvody a odpady, vč.etap - ZTI-1.etapa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</si>
  <si>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</si>
  <si>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</si>
  <si>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</si>
  <si>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</si>
  <si>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</si>
  <si>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</si>
  <si>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</si>
  <si>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</si>
  <si>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</si>
  <si>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Instalační prefabrikáty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</si>
  <si>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</si>
  <si>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</si>
  <si>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</si>
  <si>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</si>
  <si>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</si>
  <si>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</si>
  <si>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</si>
  <si>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</si>
  <si>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</si>
  <si>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</si>
  <si>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</si>
  <si>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</si>
  <si>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</si>
  <si>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</si>
  <si>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</si>
  <si>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</si>
  <si>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</si>
  <si>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</si>
  <si>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</si>
  <si>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</si>
  <si>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</si>
  <si>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</si>
  <si>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</si>
  <si>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</si>
  <si>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</si>
  <si>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</si>
  <si>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</si>
  <si>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</si>
  <si>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721176222R00</t>
  </si>
  <si>
    <t>Potrubí KG svodné (ležaté) v zemi D 110 x 3,2 mm</t>
  </si>
  <si>
    <t>m</t>
  </si>
  <si>
    <t>POL1_0</t>
  </si>
  <si>
    <t>721176223R00</t>
  </si>
  <si>
    <t>Potrubí KG svodné (ležaté) v zemi D 125 x 3,2 mm</t>
  </si>
  <si>
    <t>721176224R00</t>
  </si>
  <si>
    <t>Potrubí KG svodné (ležaté) v zemi D 160 x 4,0 mm</t>
  </si>
  <si>
    <t>721177114R00</t>
  </si>
  <si>
    <t>Potrubí NG odpadní svislé D 75 x 2,6 mm</t>
  </si>
  <si>
    <t>721177115R00</t>
  </si>
  <si>
    <t>Potrubí NG odpadní svislé D 110 x 3,4 mm</t>
  </si>
  <si>
    <t>721177116R00</t>
  </si>
  <si>
    <t>Potrubí NG odpadní svislé D 125 x 3,9 mm</t>
  </si>
  <si>
    <t>721177117R00</t>
  </si>
  <si>
    <t>Potrubí NG odpadní svislé D 160 x 4,9 mm</t>
  </si>
  <si>
    <t>721177102R00</t>
  </si>
  <si>
    <t>Potrubí NG připojovací D 40 x 1,8 mm</t>
  </si>
  <si>
    <t>721177103R00</t>
  </si>
  <si>
    <t>Potrubí NG připojovací D 50 x 2,0 mm</t>
  </si>
  <si>
    <t>721177104R00</t>
  </si>
  <si>
    <t>Potrubí NG připojovací D 75 x 2,6 mm</t>
  </si>
  <si>
    <t>721176102R00</t>
  </si>
  <si>
    <t>Potrubí HT 40, resp. PP potrubí,  - VZT-kondenzát, vč.lišt (DMTZ, MTZ, čištění)</t>
  </si>
  <si>
    <t>721194104R00</t>
  </si>
  <si>
    <t>Vyvedení odpadních výpustek D 40 x 1,8</t>
  </si>
  <si>
    <t>kus</t>
  </si>
  <si>
    <t>721194105R00</t>
  </si>
  <si>
    <t>Vyvedení odpadních výpustek D 50 x 1,8</t>
  </si>
  <si>
    <t>721194107R00</t>
  </si>
  <si>
    <t>Vyvedení odpadních výpustek D 75 x 1,9</t>
  </si>
  <si>
    <t>721194109R00</t>
  </si>
  <si>
    <t>Vyvedení odpadních výpustek D 110 x 2,3</t>
  </si>
  <si>
    <t>55162103.AR</t>
  </si>
  <si>
    <t>HL4 Uzávěr zpětný DN 50 kontrolní</t>
  </si>
  <si>
    <t>POL3_0</t>
  </si>
  <si>
    <t>55162260.AR</t>
  </si>
  <si>
    <t>55162298R</t>
  </si>
  <si>
    <t>HL83.M souprava izolační</t>
  </si>
  <si>
    <t>55162537.AR</t>
  </si>
  <si>
    <t>HL810 hlavice větrací střešní DN 110 - souprava</t>
  </si>
  <si>
    <t>55162527.AR</t>
  </si>
  <si>
    <t>HL712.1 uzávěr automat. DN 125 proti vzduté vodě,  ( resp. dle DN HL710.1 )</t>
  </si>
  <si>
    <t>kpl</t>
  </si>
  <si>
    <t>72117R-CN</t>
  </si>
  <si>
    <t>Návleková zvuková izolace Sonik do DN 100</t>
  </si>
  <si>
    <t>721-K-CN-přípl</t>
  </si>
  <si>
    <t>Příplatek pro kanal ( dle skutečnosti ), průzkumná  kamerová zkouška  (stávající potrubí)</t>
  </si>
  <si>
    <t>Příplatek pro kanal ( dle skutečnosti ), závěrečná kamerová zkouška  (nové potrubí)</t>
  </si>
  <si>
    <t>Příplatek pro kanal-průzkum ( dle skutečnosti ), detektorem, sondy (potrubí, stropní trámy,..)</t>
  </si>
  <si>
    <t>Příplatek za práce nezapočitatelné a nezjistitelné, při rekonstrukcích ( dle skutečnosti )</t>
  </si>
  <si>
    <t>Příplatek na realizační práce - dle skutečnosti, ( stavební výpomoc pro ZTI-kanalizace )</t>
  </si>
  <si>
    <t>Příplatek pro kanalizaci-doplňkové konstrukce, ( dle skutečnosti )</t>
  </si>
  <si>
    <t>Příplatek pro kanalizaci ( dle skutečnosti ), provizorní potrubí (vč. propojení,..)</t>
  </si>
  <si>
    <t>721290111R00</t>
  </si>
  <si>
    <t>Zkouška těsnosti kanalizace vodou DN 125</t>
  </si>
  <si>
    <t>721290123R00</t>
  </si>
  <si>
    <t>Zkouška těsnosti kanalizace kouřem DN 300</t>
  </si>
  <si>
    <t>998721104R00</t>
  </si>
  <si>
    <t>Přesun hmot pro vnitřní kanalizaci, výšky do 36 m</t>
  </si>
  <si>
    <t>t</t>
  </si>
  <si>
    <t>721170965R00</t>
  </si>
  <si>
    <t>Oprava - propojení dosavadního potrubí do DN 100</t>
  </si>
  <si>
    <t>721210813R00</t>
  </si>
  <si>
    <t>Demontáž vpusti, resp. odpadu (1PP-1031), vč.zaslení a opravy podlahy</t>
  </si>
  <si>
    <t>721140802R00</t>
  </si>
  <si>
    <t>Demontáž potrubí litinového do DN 100</t>
  </si>
  <si>
    <t>721171803R00</t>
  </si>
  <si>
    <t>Demontáž potrubí z PVC do D 75 mm</t>
  </si>
  <si>
    <t>721220801R00</t>
  </si>
  <si>
    <t>Demontáž zápachové uzávěrky do DN 70</t>
  </si>
  <si>
    <t>721290824R00</t>
  </si>
  <si>
    <t>Přesun vybouraných hmot - kanalizace, H 24 - 36 m</t>
  </si>
  <si>
    <t>722178113R00</t>
  </si>
  <si>
    <t>Potrubí vícevrstvé ALPEX-DUO, D 20 x 2 mm</t>
  </si>
  <si>
    <t>722178114R00</t>
  </si>
  <si>
    <t>Potrubí vícevrstvé ALPEX-DUO, D 26 x 3 mm</t>
  </si>
  <si>
    <t>722178115R00</t>
  </si>
  <si>
    <t>Potrubí vícevrstvé ALPEX-DUO, D 32 x 3 mm</t>
  </si>
  <si>
    <t>722151113R00</t>
  </si>
  <si>
    <t>Potrubí nerez Mapress D 18 x 1,0 mm, voda</t>
  </si>
  <si>
    <t>722151114R00</t>
  </si>
  <si>
    <t>Potrubí nerez Mapress D 22 x 1,2 mm, voda</t>
  </si>
  <si>
    <t>722151115R00</t>
  </si>
  <si>
    <t>Potrubí nerez Mapress D 28 x 1,2 mm, voda</t>
  </si>
  <si>
    <t>722151116R00</t>
  </si>
  <si>
    <t>Potrubí nerez Mapress D 35 x 1,5 mm, voda</t>
  </si>
  <si>
    <t>722151117R00</t>
  </si>
  <si>
    <t>Potrubí nerez Mapress D 42 x 1,5 mm, voda</t>
  </si>
  <si>
    <t>722151118R00</t>
  </si>
  <si>
    <t>Potrubí nerez Mapress D 54 x 1,5 mm, voda</t>
  </si>
  <si>
    <t>722151119R00</t>
  </si>
  <si>
    <t>Potrubí nerez Mapress D 76 x 2,0 mm, voda</t>
  </si>
  <si>
    <t>722151120R00</t>
  </si>
  <si>
    <t>Potrubí nerez 1.4401 Mapress D 89 x 2,0 mm</t>
  </si>
  <si>
    <t>722180001CN1</t>
  </si>
  <si>
    <t>Tepelná izolace potrubí Mirelon, tl 15 G 1/2" [C]</t>
  </si>
  <si>
    <t>722180002CN1</t>
  </si>
  <si>
    <t>Tepelná izolace potrubí Mirelon, tl 15 G 3/4" [C]</t>
  </si>
  <si>
    <t>722180003CN1</t>
  </si>
  <si>
    <t>Tepelná izolace potrubí Mirelon, tl 15 G 1" [C]</t>
  </si>
  <si>
    <t>722180006CN1</t>
  </si>
  <si>
    <t>Tepelná izolace potrubí Mirelon, potrubí DN 2" [C]</t>
  </si>
  <si>
    <t>722180101CN1</t>
  </si>
  <si>
    <t>722180102CN1</t>
  </si>
  <si>
    <t>722180103CN1</t>
  </si>
  <si>
    <t>722180104CN1</t>
  </si>
  <si>
    <t>722180105CN1</t>
  </si>
  <si>
    <t>722180106CN1</t>
  </si>
  <si>
    <t>722180107CN1</t>
  </si>
  <si>
    <t>722235313R00</t>
  </si>
  <si>
    <t>Kohout kulový nerez IVAR BRA.A3.622 DN 15</t>
  </si>
  <si>
    <t>722235314R00</t>
  </si>
  <si>
    <t>Kohout kulový nerez IVAR BRA.A3.622 DN 20</t>
  </si>
  <si>
    <t>722235315R00</t>
  </si>
  <si>
    <t>Kohout kulový nerez IVAR BRA.A3.622 DN 25</t>
  </si>
  <si>
    <t>722235317R00</t>
  </si>
  <si>
    <t>Kohout kulový nerez IVAR BRA.A3.622 DN 40</t>
  </si>
  <si>
    <t>722235318R00</t>
  </si>
  <si>
    <t>Kohout kulový nerez IVAR BRA.A3.622 DN 50</t>
  </si>
  <si>
    <t>722235337R00</t>
  </si>
  <si>
    <t>Kohout kulový nerez IVAR BRA.A3.622 DN 65</t>
  </si>
  <si>
    <t>722230023CN1</t>
  </si>
  <si>
    <t>Kulový kohout s odvod, do 120°C, KK 125T-1" [C]</t>
  </si>
  <si>
    <t>ks</t>
  </si>
  <si>
    <t>722230024CN1</t>
  </si>
  <si>
    <t>Kulový kohout s odvod, do 120°C, KK 125T-5/4" [C]</t>
  </si>
  <si>
    <t>722230025CN1</t>
  </si>
  <si>
    <t>Kulový kohout s odvod, do 120°C, KK 125T-6/4" [C]</t>
  </si>
  <si>
    <t>55121773R</t>
  </si>
  <si>
    <t>Ventil vyvažovací DN 25, s vypouštěním</t>
  </si>
  <si>
    <t>55121774R</t>
  </si>
  <si>
    <t>Ventil vyvažovací DN 32, s vypouštěním</t>
  </si>
  <si>
    <t>55121775R</t>
  </si>
  <si>
    <t>Ventil vyvažovací DN 40 s, vypouštěním</t>
  </si>
  <si>
    <t>722190401R00</t>
  </si>
  <si>
    <t>Vyvedení a upevnění výpustek DN 15</t>
  </si>
  <si>
    <t>722220111R00</t>
  </si>
  <si>
    <t>Nástěnka K 247, pro výtokový ventil G 1/2</t>
  </si>
  <si>
    <t>722220121R00</t>
  </si>
  <si>
    <t>Nástěnka K 247, pro baterii G 1/2</t>
  </si>
  <si>
    <t>pár</t>
  </si>
  <si>
    <t>72225CN.2-P&amp;H</t>
  </si>
  <si>
    <t>Hydrantový systém, box nerez, průměr 25/30,  stálotvará hadice, dv.,rám, MTZ, přísl. (do niky)</t>
  </si>
  <si>
    <t>Hydrantový systém, box nerez, průměr 25/30,  stálotvará hadice, box, MTZ, přísl. (na zeď)</t>
  </si>
  <si>
    <t>722259991R00</t>
  </si>
  <si>
    <t xml:space="preserve">Tlaková zkouška nástěnného požárního hydrantu </t>
  </si>
  <si>
    <t>72223CN.2-HAW</t>
  </si>
  <si>
    <t>HAWLE č.8550 - Redukce FFR 80/50,  PN 16</t>
  </si>
  <si>
    <t>HAWLE č.8550 - Redukce FFR 80/65,  PN 16</t>
  </si>
  <si>
    <t>HAWLE č.9910 - Filtr DN 80,  PN 16</t>
  </si>
  <si>
    <t>HAWLE č.8500 - Přímý kus FF 50- 300,  PN 16</t>
  </si>
  <si>
    <t>HAWLE č.8500 - Přímý kus FF 80- 150,  PN 16</t>
  </si>
  <si>
    <t>HAWLE č.8500 - Přímý kus FF 80- 800,  PN 16</t>
  </si>
  <si>
    <t>HAWLE č.8530 - Oblouk Q90- 65,  PN 16</t>
  </si>
  <si>
    <t>HAWLE č.8530 - Oblouk Q90- 80,  PN 16</t>
  </si>
  <si>
    <t>HAWLE č.8510 - T 80/65,  PN 16</t>
  </si>
  <si>
    <t>HAWLE č.9810 - Montážní vložka DN 80,  PN 16</t>
  </si>
  <si>
    <t>HAWLE č.8100 - Příruba-závit DN 65-2",  PN 10</t>
  </si>
  <si>
    <t>HAWLE č.8100 - Příruba-závit DN 65-2 1/2",  PN 10</t>
  </si>
  <si>
    <t>HAWLE č.8100 - Příruba-závit DN 80-3",  PN 10</t>
  </si>
  <si>
    <t>HAWLE č.0400 - Příruba - pro PE, DN 80, jištěný posuv, PN 16</t>
  </si>
  <si>
    <t>HAWLE č.9830 - Zpětná klapka DN 65,  PN 16</t>
  </si>
  <si>
    <t>HAWLE č.9830 - Zpětná klapka DN 80,  PN 16</t>
  </si>
  <si>
    <t>HAWLE č.4000 - Šoupátko DN 50, PN 16, vč. R.K. (č.7800)</t>
  </si>
  <si>
    <t>HAWLE č.4000 - Šoupátko DN 65, PN 16, vč. R.K. (č.7800)</t>
  </si>
  <si>
    <t>HAWLE č.4000 - Šoupátko DN 80, PN 16, vč. R.K. (č.7800)</t>
  </si>
  <si>
    <t>42245320R</t>
  </si>
  <si>
    <t>Regulátor výstupního tlaku  DN 50</t>
  </si>
  <si>
    <t>72223CN.3-ARM</t>
  </si>
  <si>
    <t>Potrubní oddělovač, TYP BA 575 DN65</t>
  </si>
  <si>
    <t>722290226R00</t>
  </si>
  <si>
    <t>Zkouška tlaku potrubí závitového do DN 50</t>
  </si>
  <si>
    <t>722290229R00</t>
  </si>
  <si>
    <t>Zkouška tlaku potrubí závitového do DN 100</t>
  </si>
  <si>
    <t>722290234R00</t>
  </si>
  <si>
    <t>Proplach a dezinfekce vodovod.potrubí DN 80</t>
  </si>
  <si>
    <t>722-V-CN-přípl</t>
  </si>
  <si>
    <t>Příplatek pro vodovod-doplňkové konstrukce, DMTZ-stávající, apod. ( dle skutečnosti )</t>
  </si>
  <si>
    <t>Příplatek pro vodovod (dle skutečnosti), provizorní potrubí (vč. propojení, armatur,..)</t>
  </si>
  <si>
    <t>Příplatek pro vodu-průzkum ( dle skutečnosti ), detektorem, sondy (potrubí, stropní trámy,..)</t>
  </si>
  <si>
    <t>Příplatek pro vodovod , zesílená tepelná izolace (venkovní hydrant,..)</t>
  </si>
  <si>
    <t>998722104R00</t>
  </si>
  <si>
    <t>Přesun hmot pro vnitřní vodovod, výšky do 36 m</t>
  </si>
  <si>
    <t>722131933R00</t>
  </si>
  <si>
    <t>Oprava-propojení dosavadního potrubí do DN 25</t>
  </si>
  <si>
    <t>722131936R00</t>
  </si>
  <si>
    <t>Oprava-propojení dosavadního potrubí do DN 50</t>
  </si>
  <si>
    <t>722130801R00</t>
  </si>
  <si>
    <t>Demontáž potrubí ocelových závitových do DN 25</t>
  </si>
  <si>
    <t>722130803R00</t>
  </si>
  <si>
    <t>Demontáž potrubí ocelových závitových do DN 50</t>
  </si>
  <si>
    <t>722170801R00</t>
  </si>
  <si>
    <t>Demontáž rozvodů vody z plastů do D 32</t>
  </si>
  <si>
    <t>722254110R00</t>
  </si>
  <si>
    <t>Demontáž hydrantových skříní</t>
  </si>
  <si>
    <t>soubor</t>
  </si>
  <si>
    <t>722220851R00</t>
  </si>
  <si>
    <t>Demontáž armatur s jedním závitem do G 3/4</t>
  </si>
  <si>
    <t>722220864R00</t>
  </si>
  <si>
    <t>Demontáž armatur s dvěma závity do G 2</t>
  </si>
  <si>
    <t>722260814R00</t>
  </si>
  <si>
    <t>Demontáž vodoměrů závitových G 5/4</t>
  </si>
  <si>
    <t>722211821R00</t>
  </si>
  <si>
    <t>Demontáž armatur vodov.s přírubami do DN 50</t>
  </si>
  <si>
    <t>722181812R00</t>
  </si>
  <si>
    <t>Demontáž plstěných pásů z trub D 50</t>
  </si>
  <si>
    <t>722290824R00</t>
  </si>
  <si>
    <t>Přesun vybouraných hmot - vodovody, H 24 - 36 m</t>
  </si>
  <si>
    <t>724231125R00</t>
  </si>
  <si>
    <t>Přísluš.vodáren, manometr D 100</t>
  </si>
  <si>
    <t>998724104R00</t>
  </si>
  <si>
    <t>Přesun hmot pro strojní vybavení, výšky do 36 m</t>
  </si>
  <si>
    <t>725014131R00</t>
  </si>
  <si>
    <t>Klozet závěsný OLYMP + sedátko, bílý</t>
  </si>
  <si>
    <t>725014141R00</t>
  </si>
  <si>
    <t>Klozet závěsný OLYMP ZTP + sedátko, bílý</t>
  </si>
  <si>
    <t>725017132R00</t>
  </si>
  <si>
    <t>Umyvadlo na šrouby 55 cm, bílé</t>
  </si>
  <si>
    <t>725017122R00</t>
  </si>
  <si>
    <t>Umyvadlo na šrouby CUBITO 55 x 42 cm, bílé</t>
  </si>
  <si>
    <t>72501CN.2-SIF</t>
  </si>
  <si>
    <t>725019101R00</t>
  </si>
  <si>
    <t>Výlevka stojící MIRA 5104.6 s plastovou mřížkou</t>
  </si>
  <si>
    <t>72511CN.2-SN</t>
  </si>
  <si>
    <t>Splachovací nádrž vysokopoložená ( výlevka ), vč. MTZ a přísl.</t>
  </si>
  <si>
    <t>725314290R00</t>
  </si>
  <si>
    <t>Příslušenství k dřezu v kuchyňské sestavě</t>
  </si>
  <si>
    <t>725814104R00</t>
  </si>
  <si>
    <t xml:space="preserve">Ventil rohový LUXOR DN 15 chromovaná mosaz </t>
  </si>
  <si>
    <t>725814106R00</t>
  </si>
  <si>
    <t>Ventil rohový s filtrem ART.230 DN 15 x DN 15, chromovaná mosaz</t>
  </si>
  <si>
    <t>725823111RT1</t>
  </si>
  <si>
    <t>72582CN.2-BAT</t>
  </si>
  <si>
    <t>Baterie nástěnná-1/2"x150, vč. MTZ a přísl. ( výlevka )</t>
  </si>
  <si>
    <t>72584CN.2-BAT</t>
  </si>
  <si>
    <t>Baterie sprchová nástěnná-1/2"x150, vč. MTZ a přísl.</t>
  </si>
  <si>
    <t>72598CN.2-DV</t>
  </si>
  <si>
    <t>998725104R00</t>
  </si>
  <si>
    <t>Přesun hmot pro zařizovací předměty, výšky do 36 m</t>
  </si>
  <si>
    <t>725110811R00</t>
  </si>
  <si>
    <t>Demontáž klozetů splachovacích</t>
  </si>
  <si>
    <t>725210821R00</t>
  </si>
  <si>
    <t>Demontáž umyvadel bez výtokových armatur</t>
  </si>
  <si>
    <t>725240812R00</t>
  </si>
  <si>
    <t>Demontáž sprchových mís bez výtokových armatur</t>
  </si>
  <si>
    <t>725310823R00</t>
  </si>
  <si>
    <t>Demontáž dřezů 1dílných v kuchyňské sestavě</t>
  </si>
  <si>
    <t>725320822R00</t>
  </si>
  <si>
    <t>Demontáž dřezů dvojitých v kuchyň.sestavách</t>
  </si>
  <si>
    <t>725330820R00</t>
  </si>
  <si>
    <t>Demontáž výlevky diturvitové</t>
  </si>
  <si>
    <t>725530811R00</t>
  </si>
  <si>
    <t>Demontáž, zásobník elektrický přepadový  12 l, vč. odpojení elektro</t>
  </si>
  <si>
    <t>725810811R00</t>
  </si>
  <si>
    <t>Demontáž ventilu výtokového nástěnného</t>
  </si>
  <si>
    <t>725820801R00</t>
  </si>
  <si>
    <t>Demontáž baterie nástěnné do G 3/4</t>
  </si>
  <si>
    <t>725840850R00</t>
  </si>
  <si>
    <t>Demontáž baterie sprch.diferenciální G 3/4x1</t>
  </si>
  <si>
    <t>725860811R00</t>
  </si>
  <si>
    <t>Demontáž uzávěrek zápachových jednoduchých</t>
  </si>
  <si>
    <t>726211121R00</t>
  </si>
  <si>
    <t>Modul-WC Kombifix, UP320, h 108 cm</t>
  </si>
  <si>
    <t>726211161R00</t>
  </si>
  <si>
    <t>998726123R00</t>
  </si>
  <si>
    <t>Přesun hmot pro předstěnové systémy, výšky do 24 m</t>
  </si>
  <si>
    <t>004111020R</t>
  </si>
  <si>
    <t>Vypracování projektové dokumentace , - DSPS ( skutečné provedení stavby )</t>
  </si>
  <si>
    <t>Soubor</t>
  </si>
  <si>
    <t/>
  </si>
  <si>
    <t>END</t>
  </si>
  <si>
    <t>Utěsnění prostupu-plastové potrubí, (manžeta, pěna) - dle skutečnosti</t>
  </si>
  <si>
    <t>Umyvadlový sifon, nábytkový, místošetřící</t>
  </si>
  <si>
    <t>Baterie umyvadlová stoján./nástěnná ruční, bez otvír.odpadu, standardní - dodávka a montáž</t>
  </si>
  <si>
    <t>Revizní dvířka, 150 x 150mm,  (info viz zpráva)</t>
  </si>
  <si>
    <t>Revizní dvířka, 150 x 300mm,  (info viz zpráva)</t>
  </si>
  <si>
    <t>Revizní dvířka, 300 x 300mm,  (info viz zpráva)</t>
  </si>
  <si>
    <t>Modul- Kombifix připlatek za bezbarier</t>
  </si>
  <si>
    <t>HL70 vpust  DN 70/110</t>
  </si>
  <si>
    <t>Izolace tepelná  Rockwool, vlna s Al fólií, potrubí do DN 1/2" [C]</t>
  </si>
  <si>
    <t>Izolace tepelná  Rockwool, vlna s Al fólií, potrubí do DN 3/4" [C]</t>
  </si>
  <si>
    <t>Izolace tepelná  Rockwool, vlna s Al fólií, potrubí do DN 1" [C]</t>
  </si>
  <si>
    <t>Izolace tepelná  Rockwool, vlna s Al fólií, potrubí do DN 5/4" [C]</t>
  </si>
  <si>
    <t>Izolace tepelná  Rockwool, vlna s Al fólií, potrubí do DN 6/4" [C]</t>
  </si>
  <si>
    <t>Izolace tepelná  Rockwool, vlna s Al fólií, potrubí do DN 2" [C]</t>
  </si>
  <si>
    <t>Izolace tepelná  Rockwool, vlna s Al fólií, potrubí do DN 21/2" [C]</t>
  </si>
  <si>
    <t>Dodávka, montáž, dopojení sanitárního sprchového boxu (vanička, záda, dveře, ostatní)</t>
  </si>
  <si>
    <t>725019101R01</t>
  </si>
  <si>
    <t>Součet bez DPH</t>
  </si>
  <si>
    <t>Modul-výlevka, UP320, h 108 cm</t>
  </si>
  <si>
    <t>Přepojení stávajích stupaček vody na nové páteřní rozvody vody</t>
  </si>
  <si>
    <t>Provizorní připojení stoupačky studené vody III. Etapy (polyetylénového potrubí dimenze DN 40 HDPE) po dobu provádění stavby - zřízení a odstranění</t>
  </si>
  <si>
    <t>kompl</t>
  </si>
  <si>
    <t>PC</t>
  </si>
  <si>
    <t>D+M armatur k provizorními přepojení stoupaček studené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</si>
</sst>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6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4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4" fontId="0" fillId="0" borderId="0" xfId="0" applyNumberFormat="1"/>
    <xf numFmtId="49" fontId="0" fillId="0" borderId="15" xfId="0" applyNumberFormat="1" applyBorder="1" applyAlignment="1">
      <alignment vertical="center"/>
    </xf>
    <xf numFmtId="49" fontId="0" fillId="0" borderId="16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3" borderId="21" xfId="0" applyFill="1" applyBorder="1"/>
    <xf numFmtId="49" fontId="0" fillId="3" borderId="18" xfId="0" applyNumberFormat="1" applyFill="1" applyBorder="1"/>
    <xf numFmtId="0" fontId="0" fillId="3" borderId="18" xfId="0" applyFill="1" applyBorder="1"/>
    <xf numFmtId="0" fontId="0" fillId="3" borderId="17" xfId="0" applyFill="1" applyBorder="1"/>
    <xf numFmtId="0" fontId="0" fillId="3" borderId="12" xfId="0" applyFill="1" applyBorder="1"/>
    <xf numFmtId="0" fontId="5" fillId="0" borderId="0" xfId="0" applyFont="1"/>
    <xf numFmtId="0" fontId="5" fillId="0" borderId="8" xfId="0" applyFont="1" applyBorder="1" applyAlignment="1">
      <alignment vertical="top"/>
    </xf>
    <xf numFmtId="0" fontId="0" fillId="3" borderId="2" xfId="0" applyFill="1" applyBorder="1" applyAlignment="1">
      <alignment vertical="top"/>
    </xf>
    <xf numFmtId="0" fontId="0" fillId="3" borderId="11" xfId="0" applyFill="1" applyBorder="1"/>
    <xf numFmtId="49" fontId="0" fillId="3" borderId="11" xfId="0" applyNumberFormat="1" applyFill="1" applyBorder="1"/>
    <xf numFmtId="0" fontId="0" fillId="3" borderId="24" xfId="0" applyFill="1" applyBorder="1" applyAlignment="1">
      <alignment vertical="top"/>
    </xf>
    <xf numFmtId="0" fontId="0" fillId="3" borderId="25" xfId="0" applyFill="1" applyBorder="1" applyAlignment="1">
      <alignment wrapText="1"/>
    </xf>
    <xf numFmtId="0" fontId="5" fillId="0" borderId="10" xfId="0" applyFont="1" applyBorder="1" applyAlignment="1">
      <alignment vertical="top" shrinkToFit="1"/>
    </xf>
    <xf numFmtId="0" fontId="5" fillId="0" borderId="9" xfId="0" applyFont="1" applyBorder="1" applyAlignment="1">
      <alignment vertical="top" shrinkToFit="1"/>
    </xf>
    <xf numFmtId="0" fontId="5" fillId="0" borderId="8" xfId="0" applyFont="1" applyBorder="1" applyAlignment="1">
      <alignment vertical="top" shrinkToFit="1"/>
    </xf>
    <xf numFmtId="0" fontId="0" fillId="3" borderId="13" xfId="0" applyFill="1" applyBorder="1" applyAlignment="1">
      <alignment vertical="top" shrinkToFit="1"/>
    </xf>
    <xf numFmtId="0" fontId="0" fillId="3" borderId="14" xfId="0" applyFill="1" applyBorder="1" applyAlignment="1">
      <alignment vertical="top" shrinkToFit="1"/>
    </xf>
    <xf numFmtId="0" fontId="0" fillId="3" borderId="2" xfId="0" applyFill="1" applyBorder="1" applyAlignment="1">
      <alignment vertical="top" shrinkToFit="1"/>
    </xf>
    <xf numFmtId="164" fontId="5" fillId="0" borderId="9" xfId="0" applyNumberFormat="1" applyFont="1" applyBorder="1" applyAlignment="1">
      <alignment vertical="top" shrinkToFit="1"/>
    </xf>
    <xf numFmtId="164" fontId="0" fillId="3" borderId="14" xfId="0" applyNumberFormat="1" applyFill="1" applyBorder="1" applyAlignment="1">
      <alignment vertical="top" shrinkToFit="1"/>
    </xf>
    <xf numFmtId="4" fontId="5" fillId="0" borderId="9" xfId="0" applyNumberFormat="1" applyFont="1" applyBorder="1" applyAlignment="1">
      <alignment vertical="top" shrinkToFit="1"/>
    </xf>
    <xf numFmtId="4" fontId="0" fillId="3" borderId="14" xfId="0" applyNumberFormat="1" applyFill="1" applyBorder="1" applyAlignment="1">
      <alignment vertical="top" shrinkToFit="1"/>
    </xf>
    <xf numFmtId="0" fontId="0" fillId="3" borderId="26" xfId="0" applyFill="1" applyBorder="1"/>
    <xf numFmtId="0" fontId="0" fillId="3" borderId="27" xfId="0" applyFill="1" applyBorder="1" applyAlignment="1">
      <alignment wrapText="1"/>
    </xf>
    <xf numFmtId="0" fontId="0" fillId="3" borderId="28" xfId="0" applyFill="1" applyBorder="1" applyAlignment="1">
      <alignment vertical="top"/>
    </xf>
    <xf numFmtId="49" fontId="0" fillId="3" borderId="28" xfId="0" applyNumberFormat="1" applyFill="1" applyBorder="1" applyAlignment="1">
      <alignment vertical="top"/>
    </xf>
    <xf numFmtId="49" fontId="0" fillId="3" borderId="24" xfId="0" applyNumberFormat="1" applyFill="1" applyBorder="1" applyAlignment="1">
      <alignment vertical="top"/>
    </xf>
    <xf numFmtId="0" fontId="0" fillId="3" borderId="29" xfId="0" applyFill="1" applyBorder="1" applyAlignment="1">
      <alignment vertical="top"/>
    </xf>
    <xf numFmtId="164" fontId="0" fillId="3" borderId="24" xfId="0" applyNumberFormat="1" applyFill="1" applyBorder="1" applyAlignment="1">
      <alignment vertical="top"/>
    </xf>
    <xf numFmtId="4" fontId="0" fillId="3" borderId="24" xfId="0" applyNumberFormat="1" applyFill="1" applyBorder="1" applyAlignment="1">
      <alignment vertical="top"/>
    </xf>
    <xf numFmtId="0" fontId="5" fillId="0" borderId="9" xfId="0" applyFont="1" applyBorder="1" applyAlignment="1">
      <alignment horizontal="left" vertical="top" wrapText="1"/>
    </xf>
    <xf numFmtId="0" fontId="0" fillId="3" borderId="14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4" fillId="0" borderId="3" xfId="0" applyFont="1" applyBorder="1"/>
    <xf numFmtId="49" fontId="4" fillId="0" borderId="1" xfId="0" applyNumberFormat="1" applyFont="1" applyBorder="1"/>
    <xf numFmtId="49" fontId="4" fillId="0" borderId="1" xfId="0" applyNumberFormat="1" applyFont="1" applyBorder="1" applyAlignment="1">
      <alignment horizontal="left" wrapText="1"/>
    </xf>
    <xf numFmtId="0" fontId="4" fillId="0" borderId="1" xfId="0" applyFont="1" applyBorder="1"/>
    <xf numFmtId="4" fontId="4" fillId="0" borderId="5" xfId="0" applyNumberFormat="1" applyFont="1" applyBorder="1"/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4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15" xfId="0" applyNumberForma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6" xfId="0" applyNumberForma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23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81-%20PC/RTS%20Stavitel+%202016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7</v>
      </c>
    </row>
    <row r="2" spans="1:7" ht="57.75" customHeight="1" x14ac:dyDescent="0.2">
      <c r="A2" s="53" t="s">
        <v>8</v>
      </c>
      <c r="B2" s="53"/>
      <c r="C2" s="53"/>
      <c r="D2" s="53"/>
      <c r="E2" s="53"/>
      <c r="F2" s="53"/>
      <c r="G2" s="5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54" t="s">
        <v>0</v>
      </c>
      <c r="B1" s="54"/>
      <c r="C1" s="55"/>
      <c r="D1" s="54"/>
      <c r="E1" s="54"/>
      <c r="F1" s="54"/>
      <c r="G1" s="54"/>
    </row>
    <row r="2" spans="1:7" ht="24.95" customHeight="1" x14ac:dyDescent="0.2">
      <c r="A2" s="8" t="s">
        <v>9</v>
      </c>
      <c r="B2" s="7"/>
      <c r="C2" s="56"/>
      <c r="D2" s="56"/>
      <c r="E2" s="56"/>
      <c r="F2" s="56"/>
      <c r="G2" s="57"/>
    </row>
    <row r="3" spans="1:7" ht="24.95" hidden="1" customHeight="1" x14ac:dyDescent="0.2">
      <c r="A3" s="8" t="s">
        <v>1</v>
      </c>
      <c r="B3" s="7"/>
      <c r="C3" s="56"/>
      <c r="D3" s="56"/>
      <c r="E3" s="56"/>
      <c r="F3" s="56"/>
      <c r="G3" s="57"/>
    </row>
    <row r="4" spans="1:7" ht="24.95" hidden="1" customHeight="1" x14ac:dyDescent="0.2">
      <c r="A4" s="8" t="s">
        <v>2</v>
      </c>
      <c r="B4" s="7"/>
      <c r="C4" s="56"/>
      <c r="D4" s="56"/>
      <c r="E4" s="56"/>
      <c r="F4" s="56"/>
      <c r="G4" s="57"/>
    </row>
    <row r="5" spans="1:7" hidden="1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73"/>
  <sheetViews>
    <sheetView tabSelected="1" workbookViewId="0">
      <selection activeCell="B8" sqref="B8"/>
    </sheetView>
  </sheetViews>
  <sheetFormatPr defaultRowHeight="12.75" outlineLevelRow="1" x14ac:dyDescent="0.2"/>
  <cols>
    <col min="1" max="1" width="4.28515625" customWidth="1"/>
    <col min="2" max="2" width="14.42578125" style="9" customWidth="1"/>
    <col min="3" max="3" width="38.28515625" style="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2" max="22" width="11.7109375" bestFit="1" customWidth="1"/>
    <col min="29" max="39" width="0" hidden="1" customWidth="1"/>
  </cols>
  <sheetData>
    <row r="1" spans="1:60" ht="15.75" customHeight="1" x14ac:dyDescent="0.25">
      <c r="A1" s="58" t="s">
        <v>0</v>
      </c>
      <c r="B1" s="58"/>
      <c r="C1" s="58"/>
      <c r="D1" s="58"/>
      <c r="E1" s="58"/>
      <c r="F1" s="58"/>
      <c r="G1" s="58"/>
      <c r="AE1" t="s">
        <v>24</v>
      </c>
    </row>
    <row r="2" spans="1:60" ht="24.95" customHeight="1" x14ac:dyDescent="0.2">
      <c r="A2" s="13" t="s">
        <v>23</v>
      </c>
      <c r="B2" s="11"/>
      <c r="C2" s="59" t="s">
        <v>11</v>
      </c>
      <c r="D2" s="60"/>
      <c r="E2" s="60"/>
      <c r="F2" s="60"/>
      <c r="G2" s="61"/>
      <c r="AE2" t="s">
        <v>25</v>
      </c>
    </row>
    <row r="3" spans="1:60" ht="24.95" customHeight="1" x14ac:dyDescent="0.2">
      <c r="A3" s="14" t="s">
        <v>1</v>
      </c>
      <c r="B3" s="12"/>
      <c r="C3" s="62" t="s">
        <v>10</v>
      </c>
      <c r="D3" s="63"/>
      <c r="E3" s="63"/>
      <c r="F3" s="63"/>
      <c r="G3" s="64"/>
      <c r="AE3" t="s">
        <v>26</v>
      </c>
    </row>
    <row r="4" spans="1:60" ht="24.95" hidden="1" customHeight="1" x14ac:dyDescent="0.2">
      <c r="A4" s="14" t="s">
        <v>2</v>
      </c>
      <c r="B4" s="12"/>
      <c r="C4" s="62"/>
      <c r="D4" s="63"/>
      <c r="E4" s="63"/>
      <c r="F4" s="63"/>
      <c r="G4" s="64"/>
      <c r="AE4" t="s">
        <v>27</v>
      </c>
    </row>
    <row r="5" spans="1:60" hidden="1" x14ac:dyDescent="0.2">
      <c r="A5" s="15" t="s">
        <v>28</v>
      </c>
      <c r="B5" s="16"/>
      <c r="C5" s="16"/>
      <c r="D5" s="17"/>
      <c r="E5" s="17"/>
      <c r="F5" s="17"/>
      <c r="G5" s="18"/>
      <c r="AE5" t="s">
        <v>29</v>
      </c>
    </row>
    <row r="7" spans="1:60" ht="38.25" x14ac:dyDescent="0.2">
      <c r="A7" s="23" t="s">
        <v>30</v>
      </c>
      <c r="B7" s="24" t="s">
        <v>31</v>
      </c>
      <c r="C7" s="24" t="s">
        <v>32</v>
      </c>
      <c r="D7" s="23" t="s">
        <v>33</v>
      </c>
      <c r="E7" s="23" t="s">
        <v>34</v>
      </c>
      <c r="F7" s="19" t="s">
        <v>35</v>
      </c>
      <c r="G7" s="37" t="s">
        <v>4</v>
      </c>
      <c r="H7" s="38" t="s">
        <v>5</v>
      </c>
      <c r="I7" s="38" t="s">
        <v>36</v>
      </c>
      <c r="J7" s="38" t="s">
        <v>6</v>
      </c>
      <c r="K7" s="38" t="s">
        <v>37</v>
      </c>
      <c r="L7" s="38" t="s">
        <v>38</v>
      </c>
      <c r="M7" s="38" t="s">
        <v>39</v>
      </c>
      <c r="N7" s="38" t="s">
        <v>40</v>
      </c>
      <c r="O7" s="38" t="s">
        <v>41</v>
      </c>
      <c r="P7" s="38" t="s">
        <v>42</v>
      </c>
      <c r="Q7" s="38" t="s">
        <v>43</v>
      </c>
      <c r="R7" s="38" t="s">
        <v>44</v>
      </c>
      <c r="S7" s="38" t="s">
        <v>45</v>
      </c>
      <c r="T7" s="38" t="s">
        <v>46</v>
      </c>
      <c r="U7" s="26" t="s">
        <v>47</v>
      </c>
    </row>
    <row r="8" spans="1:60" x14ac:dyDescent="0.2">
      <c r="A8" s="39" t="s">
        <v>48</v>
      </c>
      <c r="B8" s="40" t="s">
        <v>12</v>
      </c>
      <c r="C8" s="41" t="s">
        <v>13</v>
      </c>
      <c r="D8" s="42"/>
      <c r="E8" s="43"/>
      <c r="F8" s="44"/>
      <c r="G8" s="44">
        <f>SUM(G9:G46)</f>
        <v>0</v>
      </c>
      <c r="H8" s="44"/>
      <c r="I8" s="44">
        <f>SUM(I9:I46)</f>
        <v>110706.43000000001</v>
      </c>
      <c r="J8" s="44"/>
      <c r="K8" s="44">
        <f>SUM(K9:K46)</f>
        <v>427038.52999999997</v>
      </c>
      <c r="L8" s="44"/>
      <c r="M8" s="44">
        <f>SUM(M9:M46)</f>
        <v>0</v>
      </c>
      <c r="N8" s="25"/>
      <c r="O8" s="25">
        <f>SUM(O9:O46)</f>
        <v>0.29867999999999995</v>
      </c>
      <c r="P8" s="25"/>
      <c r="Q8" s="25">
        <f>SUM(Q9:Q46)</f>
        <v>1.6384099999999999</v>
      </c>
      <c r="R8" s="25"/>
      <c r="S8" s="25"/>
      <c r="T8" s="39"/>
      <c r="U8" s="25">
        <f>SUM(U9:U46)</f>
        <v>163.05000000000004</v>
      </c>
      <c r="AE8" t="s">
        <v>49</v>
      </c>
    </row>
    <row r="9" spans="1:60" outlineLevel="1" x14ac:dyDescent="0.2">
      <c r="A9" s="21">
        <v>1</v>
      </c>
      <c r="B9" s="21" t="s">
        <v>50</v>
      </c>
      <c r="C9" s="45" t="s">
        <v>51</v>
      </c>
      <c r="D9" s="27" t="s">
        <v>52</v>
      </c>
      <c r="E9" s="33">
        <v>3</v>
      </c>
      <c r="F9" s="35"/>
      <c r="G9" s="35">
        <f>E9*F9</f>
        <v>0</v>
      </c>
      <c r="H9" s="35">
        <v>303.72000000000003</v>
      </c>
      <c r="I9" s="35">
        <f t="shared" ref="I9:I46" si="0">ROUND(E9*H9,2)</f>
        <v>911.16</v>
      </c>
      <c r="J9" s="35">
        <v>403.28</v>
      </c>
      <c r="K9" s="35">
        <f t="shared" ref="K9:K46" si="1">ROUND(E9*J9,2)</f>
        <v>1209.8399999999999</v>
      </c>
      <c r="L9" s="35">
        <v>0</v>
      </c>
      <c r="M9" s="35">
        <f t="shared" ref="M9:M46" si="2">G9*(1+L9/100)</f>
        <v>0</v>
      </c>
      <c r="N9" s="28">
        <v>2.0899999999999998E-3</v>
      </c>
      <c r="O9" s="28">
        <f t="shared" ref="O9:O46" si="3">ROUND(E9*N9,5)</f>
        <v>6.2700000000000004E-3</v>
      </c>
      <c r="P9" s="28">
        <v>0</v>
      </c>
      <c r="Q9" s="28">
        <f t="shared" ref="Q9:Q46" si="4">ROUND(E9*P9,5)</f>
        <v>0</v>
      </c>
      <c r="R9" s="28"/>
      <c r="S9" s="28"/>
      <c r="T9" s="29">
        <v>0.8</v>
      </c>
      <c r="U9" s="28">
        <f t="shared" ref="U9:U46" si="5">ROUND(E9*T9,2)</f>
        <v>2.4</v>
      </c>
      <c r="V9" s="20"/>
      <c r="W9" s="20"/>
      <c r="X9" s="20"/>
      <c r="Y9" s="20"/>
      <c r="Z9" s="20"/>
      <c r="AA9" s="20"/>
      <c r="AB9" s="20"/>
      <c r="AC9" s="20"/>
      <c r="AD9" s="20"/>
      <c r="AE9" s="20" t="s">
        <v>53</v>
      </c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  <c r="BF9" s="20"/>
      <c r="BG9" s="20"/>
      <c r="BH9" s="20"/>
    </row>
    <row r="10" spans="1:60" outlineLevel="1" x14ac:dyDescent="0.2">
      <c r="A10" s="21">
        <v>2</v>
      </c>
      <c r="B10" s="21" t="s">
        <v>54</v>
      </c>
      <c r="C10" s="45" t="s">
        <v>55</v>
      </c>
      <c r="D10" s="27" t="s">
        <v>52</v>
      </c>
      <c r="E10" s="33">
        <v>3</v>
      </c>
      <c r="F10" s="35"/>
      <c r="G10" s="35">
        <f t="shared" ref="G10:G73" si="6">E10*F10</f>
        <v>0</v>
      </c>
      <c r="H10" s="35">
        <v>433.72</v>
      </c>
      <c r="I10" s="35">
        <f t="shared" si="0"/>
        <v>1301.1600000000001</v>
      </c>
      <c r="J10" s="35">
        <v>403.28</v>
      </c>
      <c r="K10" s="35">
        <f t="shared" si="1"/>
        <v>1209.8399999999999</v>
      </c>
      <c r="L10" s="35">
        <v>0</v>
      </c>
      <c r="M10" s="35">
        <f t="shared" si="2"/>
        <v>0</v>
      </c>
      <c r="N10" s="28">
        <v>2.5000000000000001E-3</v>
      </c>
      <c r="O10" s="28">
        <f t="shared" si="3"/>
        <v>7.4999999999999997E-3</v>
      </c>
      <c r="P10" s="28">
        <v>0</v>
      </c>
      <c r="Q10" s="28">
        <f t="shared" si="4"/>
        <v>0</v>
      </c>
      <c r="R10" s="28"/>
      <c r="S10" s="28"/>
      <c r="T10" s="29">
        <v>0.8</v>
      </c>
      <c r="U10" s="28">
        <f t="shared" si="5"/>
        <v>2.4</v>
      </c>
      <c r="V10" s="20"/>
      <c r="W10" s="20"/>
      <c r="X10" s="20"/>
      <c r="Y10" s="20"/>
      <c r="Z10" s="20"/>
      <c r="AA10" s="20"/>
      <c r="AB10" s="20"/>
      <c r="AC10" s="20"/>
      <c r="AD10" s="20"/>
      <c r="AE10" s="20" t="s">
        <v>53</v>
      </c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</row>
    <row r="11" spans="1:60" outlineLevel="1" x14ac:dyDescent="0.2">
      <c r="A11" s="21">
        <v>3</v>
      </c>
      <c r="B11" s="21" t="s">
        <v>56</v>
      </c>
      <c r="C11" s="45" t="s">
        <v>57</v>
      </c>
      <c r="D11" s="27" t="s">
        <v>52</v>
      </c>
      <c r="E11" s="33">
        <v>1.5</v>
      </c>
      <c r="F11" s="35"/>
      <c r="G11" s="35">
        <f t="shared" si="6"/>
        <v>0</v>
      </c>
      <c r="H11" s="35">
        <v>539.74</v>
      </c>
      <c r="I11" s="35">
        <f t="shared" si="0"/>
        <v>809.61</v>
      </c>
      <c r="J11" s="35">
        <v>277.26</v>
      </c>
      <c r="K11" s="35">
        <f t="shared" si="1"/>
        <v>415.89</v>
      </c>
      <c r="L11" s="35">
        <v>0</v>
      </c>
      <c r="M11" s="35">
        <f t="shared" si="2"/>
        <v>0</v>
      </c>
      <c r="N11" s="28">
        <v>3.5699999999999998E-3</v>
      </c>
      <c r="O11" s="28">
        <f t="shared" si="3"/>
        <v>5.3600000000000002E-3</v>
      </c>
      <c r="P11" s="28">
        <v>0</v>
      </c>
      <c r="Q11" s="28">
        <f t="shared" si="4"/>
        <v>0</v>
      </c>
      <c r="R11" s="28"/>
      <c r="S11" s="28"/>
      <c r="T11" s="29">
        <v>0.55000000000000004</v>
      </c>
      <c r="U11" s="28">
        <f t="shared" si="5"/>
        <v>0.83</v>
      </c>
      <c r="V11" s="20"/>
      <c r="W11" s="20"/>
      <c r="X11" s="20"/>
      <c r="Y11" s="20"/>
      <c r="Z11" s="20"/>
      <c r="AA11" s="20"/>
      <c r="AB11" s="20"/>
      <c r="AC11" s="20"/>
      <c r="AD11" s="20"/>
      <c r="AE11" s="20" t="s">
        <v>53</v>
      </c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</row>
    <row r="12" spans="1:60" outlineLevel="1" x14ac:dyDescent="0.2">
      <c r="A12" s="21">
        <v>4</v>
      </c>
      <c r="B12" s="21" t="s">
        <v>58</v>
      </c>
      <c r="C12" s="45" t="s">
        <v>59</v>
      </c>
      <c r="D12" s="27" t="s">
        <v>52</v>
      </c>
      <c r="E12" s="33">
        <v>10</v>
      </c>
      <c r="F12" s="35"/>
      <c r="G12" s="35">
        <f t="shared" si="6"/>
        <v>0</v>
      </c>
      <c r="H12" s="35">
        <v>689.72</v>
      </c>
      <c r="I12" s="35">
        <f t="shared" si="0"/>
        <v>6897.2</v>
      </c>
      <c r="J12" s="35">
        <v>412.28</v>
      </c>
      <c r="K12" s="35">
        <f t="shared" si="1"/>
        <v>4122.8</v>
      </c>
      <c r="L12" s="35">
        <v>0</v>
      </c>
      <c r="M12" s="35">
        <f t="shared" si="2"/>
        <v>0</v>
      </c>
      <c r="N12" s="28">
        <v>1.06E-3</v>
      </c>
      <c r="O12" s="28">
        <f t="shared" si="3"/>
        <v>1.06E-2</v>
      </c>
      <c r="P12" s="28">
        <v>0</v>
      </c>
      <c r="Q12" s="28">
        <f t="shared" si="4"/>
        <v>0</v>
      </c>
      <c r="R12" s="28"/>
      <c r="S12" s="28"/>
      <c r="T12" s="29">
        <v>0.81899999999999995</v>
      </c>
      <c r="U12" s="28">
        <f t="shared" si="5"/>
        <v>8.19</v>
      </c>
      <c r="V12" s="20"/>
      <c r="W12" s="20"/>
      <c r="X12" s="20"/>
      <c r="Y12" s="20"/>
      <c r="Z12" s="20"/>
      <c r="AA12" s="20"/>
      <c r="AB12" s="20"/>
      <c r="AC12" s="20"/>
      <c r="AD12" s="20"/>
      <c r="AE12" s="20" t="s">
        <v>53</v>
      </c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  <c r="BF12" s="20"/>
      <c r="BG12" s="20"/>
      <c r="BH12" s="20"/>
    </row>
    <row r="13" spans="1:60" outlineLevel="1" x14ac:dyDescent="0.2">
      <c r="A13" s="21">
        <v>5</v>
      </c>
      <c r="B13" s="21" t="s">
        <v>60</v>
      </c>
      <c r="C13" s="45" t="s">
        <v>61</v>
      </c>
      <c r="D13" s="27" t="s">
        <v>52</v>
      </c>
      <c r="E13" s="33">
        <v>42</v>
      </c>
      <c r="F13" s="35"/>
      <c r="G13" s="35">
        <f t="shared" si="6"/>
        <v>0</v>
      </c>
      <c r="H13" s="35">
        <v>885.82</v>
      </c>
      <c r="I13" s="35">
        <f t="shared" si="0"/>
        <v>37204.44</v>
      </c>
      <c r="J13" s="35">
        <v>401.17999999999995</v>
      </c>
      <c r="K13" s="35">
        <f t="shared" si="1"/>
        <v>16849.560000000001</v>
      </c>
      <c r="L13" s="35">
        <v>0</v>
      </c>
      <c r="M13" s="35">
        <f t="shared" si="2"/>
        <v>0</v>
      </c>
      <c r="N13" s="28">
        <v>1.6800000000000001E-3</v>
      </c>
      <c r="O13" s="28">
        <f t="shared" si="3"/>
        <v>7.0559999999999998E-2</v>
      </c>
      <c r="P13" s="28">
        <v>0</v>
      </c>
      <c r="Q13" s="28">
        <f t="shared" si="4"/>
        <v>0</v>
      </c>
      <c r="R13" s="28"/>
      <c r="S13" s="28"/>
      <c r="T13" s="29">
        <v>0.79700000000000004</v>
      </c>
      <c r="U13" s="28">
        <f t="shared" si="5"/>
        <v>33.47</v>
      </c>
      <c r="V13" s="20"/>
      <c r="W13" s="20"/>
      <c r="X13" s="20"/>
      <c r="Y13" s="20"/>
      <c r="Z13" s="20"/>
      <c r="AA13" s="20"/>
      <c r="AB13" s="20"/>
      <c r="AC13" s="20"/>
      <c r="AD13" s="20"/>
      <c r="AE13" s="20" t="s">
        <v>53</v>
      </c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</row>
    <row r="14" spans="1:60" outlineLevel="1" x14ac:dyDescent="0.2">
      <c r="A14" s="21">
        <v>6</v>
      </c>
      <c r="B14" s="21" t="s">
        <v>62</v>
      </c>
      <c r="C14" s="45" t="s">
        <v>63</v>
      </c>
      <c r="D14" s="27" t="s">
        <v>52</v>
      </c>
      <c r="E14" s="33">
        <v>4</v>
      </c>
      <c r="F14" s="35"/>
      <c r="G14" s="35">
        <f t="shared" si="6"/>
        <v>0</v>
      </c>
      <c r="H14" s="35">
        <v>1587.05</v>
      </c>
      <c r="I14" s="35">
        <f t="shared" si="0"/>
        <v>6348.2</v>
      </c>
      <c r="J14" s="35">
        <v>371.95000000000005</v>
      </c>
      <c r="K14" s="35">
        <f t="shared" si="1"/>
        <v>1487.8</v>
      </c>
      <c r="L14" s="35">
        <v>0</v>
      </c>
      <c r="M14" s="35">
        <f t="shared" si="2"/>
        <v>0</v>
      </c>
      <c r="N14" s="28">
        <v>2.0100000000000001E-3</v>
      </c>
      <c r="O14" s="28">
        <f t="shared" si="3"/>
        <v>8.0400000000000003E-3</v>
      </c>
      <c r="P14" s="28">
        <v>0</v>
      </c>
      <c r="Q14" s="28">
        <f t="shared" si="4"/>
        <v>0</v>
      </c>
      <c r="R14" s="28"/>
      <c r="S14" s="28"/>
      <c r="T14" s="29">
        <v>0.73899999999999999</v>
      </c>
      <c r="U14" s="28">
        <f t="shared" si="5"/>
        <v>2.96</v>
      </c>
      <c r="V14" s="20"/>
      <c r="W14" s="20"/>
      <c r="X14" s="20"/>
      <c r="Y14" s="20"/>
      <c r="Z14" s="20"/>
      <c r="AA14" s="20"/>
      <c r="AB14" s="20"/>
      <c r="AC14" s="20"/>
      <c r="AD14" s="20"/>
      <c r="AE14" s="20" t="s">
        <v>53</v>
      </c>
      <c r="AF14" s="20"/>
      <c r="AG14" s="20"/>
      <c r="AH14" s="20"/>
      <c r="AI14" s="20"/>
      <c r="AJ14" s="20"/>
      <c r="AK14" s="20"/>
      <c r="AL14" s="20"/>
      <c r="AM14" s="20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</row>
    <row r="15" spans="1:60" outlineLevel="1" x14ac:dyDescent="0.2">
      <c r="A15" s="21">
        <v>7</v>
      </c>
      <c r="B15" s="21" t="s">
        <v>64</v>
      </c>
      <c r="C15" s="45" t="s">
        <v>65</v>
      </c>
      <c r="D15" s="27" t="s">
        <v>52</v>
      </c>
      <c r="E15" s="33">
        <v>3</v>
      </c>
      <c r="F15" s="35"/>
      <c r="G15" s="35">
        <f t="shared" si="6"/>
        <v>0</v>
      </c>
      <c r="H15" s="35">
        <v>1832.62</v>
      </c>
      <c r="I15" s="35">
        <f t="shared" si="0"/>
        <v>5497.86</v>
      </c>
      <c r="J15" s="35">
        <v>367.38000000000011</v>
      </c>
      <c r="K15" s="35">
        <f t="shared" si="1"/>
        <v>1102.1400000000001</v>
      </c>
      <c r="L15" s="35">
        <v>0</v>
      </c>
      <c r="M15" s="35">
        <f t="shared" si="2"/>
        <v>0</v>
      </c>
      <c r="N15" s="28">
        <v>3.1199999999999999E-3</v>
      </c>
      <c r="O15" s="28">
        <f t="shared" si="3"/>
        <v>9.3600000000000003E-3</v>
      </c>
      <c r="P15" s="28">
        <v>0</v>
      </c>
      <c r="Q15" s="28">
        <f t="shared" si="4"/>
        <v>0</v>
      </c>
      <c r="R15" s="28"/>
      <c r="S15" s="28"/>
      <c r="T15" s="29">
        <v>0.749</v>
      </c>
      <c r="U15" s="28">
        <f t="shared" si="5"/>
        <v>2.25</v>
      </c>
      <c r="V15" s="20"/>
      <c r="W15" s="20"/>
      <c r="X15" s="20"/>
      <c r="Y15" s="20"/>
      <c r="Z15" s="20"/>
      <c r="AA15" s="20"/>
      <c r="AB15" s="20"/>
      <c r="AC15" s="20"/>
      <c r="AD15" s="20"/>
      <c r="AE15" s="20" t="s">
        <v>53</v>
      </c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</row>
    <row r="16" spans="1:60" outlineLevel="1" x14ac:dyDescent="0.2">
      <c r="A16" s="21">
        <v>8</v>
      </c>
      <c r="B16" s="21" t="s">
        <v>66</v>
      </c>
      <c r="C16" s="45" t="s">
        <v>67</v>
      </c>
      <c r="D16" s="27" t="s">
        <v>52</v>
      </c>
      <c r="E16" s="33">
        <v>14</v>
      </c>
      <c r="F16" s="35"/>
      <c r="G16" s="35">
        <f t="shared" si="6"/>
        <v>0</v>
      </c>
      <c r="H16" s="35">
        <v>359.69</v>
      </c>
      <c r="I16" s="35">
        <f t="shared" si="0"/>
        <v>5035.66</v>
      </c>
      <c r="J16" s="35">
        <v>161.31</v>
      </c>
      <c r="K16" s="35">
        <f t="shared" si="1"/>
        <v>2258.34</v>
      </c>
      <c r="L16" s="35">
        <v>0</v>
      </c>
      <c r="M16" s="35">
        <f t="shared" si="2"/>
        <v>0</v>
      </c>
      <c r="N16" s="28">
        <v>4.0999999999999999E-4</v>
      </c>
      <c r="O16" s="28">
        <f t="shared" si="3"/>
        <v>5.7400000000000003E-3</v>
      </c>
      <c r="P16" s="28">
        <v>0</v>
      </c>
      <c r="Q16" s="28">
        <f t="shared" si="4"/>
        <v>0</v>
      </c>
      <c r="R16" s="28"/>
      <c r="S16" s="28"/>
      <c r="T16" s="29">
        <v>0.32</v>
      </c>
      <c r="U16" s="28">
        <f t="shared" si="5"/>
        <v>4.4800000000000004</v>
      </c>
      <c r="V16" s="20"/>
      <c r="W16" s="20"/>
      <c r="X16" s="20"/>
      <c r="Y16" s="20"/>
      <c r="Z16" s="20"/>
      <c r="AA16" s="20"/>
      <c r="AB16" s="20"/>
      <c r="AC16" s="20"/>
      <c r="AD16" s="20"/>
      <c r="AE16" s="20" t="s">
        <v>53</v>
      </c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</row>
    <row r="17" spans="1:60" outlineLevel="1" x14ac:dyDescent="0.2">
      <c r="A17" s="21">
        <v>9</v>
      </c>
      <c r="B17" s="21" t="s">
        <v>68</v>
      </c>
      <c r="C17" s="45" t="s">
        <v>69</v>
      </c>
      <c r="D17" s="27" t="s">
        <v>52</v>
      </c>
      <c r="E17" s="33">
        <v>22</v>
      </c>
      <c r="F17" s="35"/>
      <c r="G17" s="35">
        <f t="shared" si="6"/>
        <v>0</v>
      </c>
      <c r="H17" s="35">
        <v>334.03</v>
      </c>
      <c r="I17" s="35">
        <f t="shared" si="0"/>
        <v>7348.66</v>
      </c>
      <c r="J17" s="35">
        <v>180.97000000000003</v>
      </c>
      <c r="K17" s="35">
        <f t="shared" si="1"/>
        <v>3981.34</v>
      </c>
      <c r="L17" s="35">
        <v>0</v>
      </c>
      <c r="M17" s="35">
        <f t="shared" si="2"/>
        <v>0</v>
      </c>
      <c r="N17" s="28">
        <v>5.1000000000000004E-4</v>
      </c>
      <c r="O17" s="28">
        <f t="shared" si="3"/>
        <v>1.1220000000000001E-2</v>
      </c>
      <c r="P17" s="28">
        <v>0</v>
      </c>
      <c r="Q17" s="28">
        <f t="shared" si="4"/>
        <v>0</v>
      </c>
      <c r="R17" s="28"/>
      <c r="S17" s="28"/>
      <c r="T17" s="29">
        <v>0.35899999999999999</v>
      </c>
      <c r="U17" s="28">
        <f t="shared" si="5"/>
        <v>7.9</v>
      </c>
      <c r="V17" s="20"/>
      <c r="W17" s="20"/>
      <c r="X17" s="20"/>
      <c r="Y17" s="20"/>
      <c r="Z17" s="20"/>
      <c r="AA17" s="20"/>
      <c r="AB17" s="20"/>
      <c r="AC17" s="20"/>
      <c r="AD17" s="20"/>
      <c r="AE17" s="20" t="s">
        <v>53</v>
      </c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</row>
    <row r="18" spans="1:60" outlineLevel="1" x14ac:dyDescent="0.2">
      <c r="A18" s="21">
        <v>10</v>
      </c>
      <c r="B18" s="21" t="s">
        <v>70</v>
      </c>
      <c r="C18" s="45" t="s">
        <v>71</v>
      </c>
      <c r="D18" s="27" t="s">
        <v>52</v>
      </c>
      <c r="E18" s="33">
        <v>16</v>
      </c>
      <c r="F18" s="35"/>
      <c r="G18" s="35">
        <f t="shared" si="6"/>
        <v>0</v>
      </c>
      <c r="H18" s="35">
        <v>517.14</v>
      </c>
      <c r="I18" s="35">
        <f t="shared" si="0"/>
        <v>8274.24</v>
      </c>
      <c r="J18" s="35">
        <v>227.86</v>
      </c>
      <c r="K18" s="35">
        <f t="shared" si="1"/>
        <v>3645.76</v>
      </c>
      <c r="L18" s="35">
        <v>0</v>
      </c>
      <c r="M18" s="35">
        <f t="shared" si="2"/>
        <v>0</v>
      </c>
      <c r="N18" s="28">
        <v>9.7000000000000005E-4</v>
      </c>
      <c r="O18" s="28">
        <f t="shared" si="3"/>
        <v>1.5520000000000001E-2</v>
      </c>
      <c r="P18" s="28">
        <v>0</v>
      </c>
      <c r="Q18" s="28">
        <f t="shared" si="4"/>
        <v>0</v>
      </c>
      <c r="R18" s="28"/>
      <c r="S18" s="28"/>
      <c r="T18" s="29">
        <v>0.45200000000000001</v>
      </c>
      <c r="U18" s="28">
        <f t="shared" si="5"/>
        <v>7.23</v>
      </c>
      <c r="V18" s="20"/>
      <c r="W18" s="20"/>
      <c r="X18" s="20"/>
      <c r="Y18" s="20"/>
      <c r="Z18" s="20"/>
      <c r="AA18" s="20"/>
      <c r="AB18" s="20"/>
      <c r="AC18" s="20"/>
      <c r="AD18" s="20"/>
      <c r="AE18" s="20" t="s">
        <v>53</v>
      </c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</row>
    <row r="19" spans="1:60" ht="22.5" outlineLevel="1" x14ac:dyDescent="0.2">
      <c r="A19" s="21">
        <v>11</v>
      </c>
      <c r="B19" s="21" t="s">
        <v>72</v>
      </c>
      <c r="C19" s="45" t="s">
        <v>73</v>
      </c>
      <c r="D19" s="27" t="s">
        <v>52</v>
      </c>
      <c r="E19" s="33">
        <v>24</v>
      </c>
      <c r="F19" s="35"/>
      <c r="G19" s="35">
        <f t="shared" si="6"/>
        <v>0</v>
      </c>
      <c r="H19" s="35">
        <v>81.28</v>
      </c>
      <c r="I19" s="35">
        <f t="shared" si="0"/>
        <v>1950.72</v>
      </c>
      <c r="J19" s="35">
        <v>348.72</v>
      </c>
      <c r="K19" s="35">
        <f t="shared" si="1"/>
        <v>8369.2800000000007</v>
      </c>
      <c r="L19" s="35">
        <v>0</v>
      </c>
      <c r="M19" s="35">
        <f t="shared" si="2"/>
        <v>0</v>
      </c>
      <c r="N19" s="28">
        <v>3.8000000000000002E-4</v>
      </c>
      <c r="O19" s="28">
        <f t="shared" si="3"/>
        <v>9.1199999999999996E-3</v>
      </c>
      <c r="P19" s="28">
        <v>0</v>
      </c>
      <c r="Q19" s="28">
        <f t="shared" si="4"/>
        <v>0</v>
      </c>
      <c r="R19" s="28"/>
      <c r="S19" s="28"/>
      <c r="T19" s="29">
        <v>0.32</v>
      </c>
      <c r="U19" s="28">
        <f t="shared" si="5"/>
        <v>7.68</v>
      </c>
      <c r="V19" s="20"/>
      <c r="W19" s="20"/>
      <c r="X19" s="20"/>
      <c r="Y19" s="20"/>
      <c r="Z19" s="20"/>
      <c r="AA19" s="20"/>
      <c r="AB19" s="20"/>
      <c r="AC19" s="20"/>
      <c r="AD19" s="20"/>
      <c r="AE19" s="20" t="s">
        <v>53</v>
      </c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</row>
    <row r="20" spans="1:60" outlineLevel="1" x14ac:dyDescent="0.2">
      <c r="A20" s="21">
        <v>12</v>
      </c>
      <c r="B20" s="21" t="s">
        <v>74</v>
      </c>
      <c r="C20" s="45" t="s">
        <v>75</v>
      </c>
      <c r="D20" s="27" t="s">
        <v>76</v>
      </c>
      <c r="E20" s="33">
        <v>18</v>
      </c>
      <c r="F20" s="35"/>
      <c r="G20" s="35">
        <f t="shared" si="6"/>
        <v>0</v>
      </c>
      <c r="H20" s="35">
        <v>0</v>
      </c>
      <c r="I20" s="35">
        <f t="shared" si="0"/>
        <v>0</v>
      </c>
      <c r="J20" s="35">
        <v>79.2</v>
      </c>
      <c r="K20" s="35">
        <f t="shared" si="1"/>
        <v>1425.6</v>
      </c>
      <c r="L20" s="35">
        <v>0</v>
      </c>
      <c r="M20" s="35">
        <f t="shared" si="2"/>
        <v>0</v>
      </c>
      <c r="N20" s="28">
        <v>0</v>
      </c>
      <c r="O20" s="28">
        <f t="shared" si="3"/>
        <v>0</v>
      </c>
      <c r="P20" s="28">
        <v>0</v>
      </c>
      <c r="Q20" s="28">
        <f t="shared" si="4"/>
        <v>0</v>
      </c>
      <c r="R20" s="28"/>
      <c r="S20" s="28"/>
      <c r="T20" s="29">
        <v>0.157</v>
      </c>
      <c r="U20" s="28">
        <f t="shared" si="5"/>
        <v>2.83</v>
      </c>
      <c r="V20" s="20"/>
      <c r="W20" s="20"/>
      <c r="X20" s="20"/>
      <c r="Y20" s="20"/>
      <c r="Z20" s="20"/>
      <c r="AA20" s="20"/>
      <c r="AB20" s="20"/>
      <c r="AC20" s="20"/>
      <c r="AD20" s="20"/>
      <c r="AE20" s="20" t="s">
        <v>53</v>
      </c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</row>
    <row r="21" spans="1:60" outlineLevel="1" x14ac:dyDescent="0.2">
      <c r="A21" s="21">
        <v>13</v>
      </c>
      <c r="B21" s="21" t="s">
        <v>77</v>
      </c>
      <c r="C21" s="45" t="s">
        <v>78</v>
      </c>
      <c r="D21" s="27" t="s">
        <v>76</v>
      </c>
      <c r="E21" s="33">
        <v>16</v>
      </c>
      <c r="F21" s="35"/>
      <c r="G21" s="35">
        <f t="shared" si="6"/>
        <v>0</v>
      </c>
      <c r="H21" s="35">
        <v>0</v>
      </c>
      <c r="I21" s="35">
        <f t="shared" si="0"/>
        <v>0</v>
      </c>
      <c r="J21" s="35">
        <v>87.7</v>
      </c>
      <c r="K21" s="35">
        <f t="shared" si="1"/>
        <v>1403.2</v>
      </c>
      <c r="L21" s="35">
        <v>0</v>
      </c>
      <c r="M21" s="35">
        <f t="shared" si="2"/>
        <v>0</v>
      </c>
      <c r="N21" s="28">
        <v>0</v>
      </c>
      <c r="O21" s="28">
        <f t="shared" si="3"/>
        <v>0</v>
      </c>
      <c r="P21" s="28">
        <v>0</v>
      </c>
      <c r="Q21" s="28">
        <f t="shared" si="4"/>
        <v>0</v>
      </c>
      <c r="R21" s="28"/>
      <c r="S21" s="28"/>
      <c r="T21" s="29">
        <v>0.17399999999999999</v>
      </c>
      <c r="U21" s="28">
        <f t="shared" si="5"/>
        <v>2.78</v>
      </c>
      <c r="V21" s="20"/>
      <c r="W21" s="20"/>
      <c r="X21" s="20"/>
      <c r="Y21" s="20"/>
      <c r="Z21" s="20"/>
      <c r="AA21" s="20"/>
      <c r="AB21" s="20"/>
      <c r="AC21" s="20"/>
      <c r="AD21" s="20"/>
      <c r="AE21" s="20" t="s">
        <v>53</v>
      </c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</row>
    <row r="22" spans="1:60" outlineLevel="1" x14ac:dyDescent="0.2">
      <c r="A22" s="21">
        <v>14</v>
      </c>
      <c r="B22" s="21" t="s">
        <v>79</v>
      </c>
      <c r="C22" s="45" t="s">
        <v>80</v>
      </c>
      <c r="D22" s="27" t="s">
        <v>76</v>
      </c>
      <c r="E22" s="33">
        <v>3</v>
      </c>
      <c r="F22" s="35"/>
      <c r="G22" s="35">
        <f t="shared" si="6"/>
        <v>0</v>
      </c>
      <c r="H22" s="35">
        <v>0</v>
      </c>
      <c r="I22" s="35">
        <f t="shared" si="0"/>
        <v>0</v>
      </c>
      <c r="J22" s="35">
        <v>106.5</v>
      </c>
      <c r="K22" s="35">
        <f t="shared" si="1"/>
        <v>319.5</v>
      </c>
      <c r="L22" s="35">
        <v>0</v>
      </c>
      <c r="M22" s="35">
        <f t="shared" si="2"/>
        <v>0</v>
      </c>
      <c r="N22" s="28">
        <v>0</v>
      </c>
      <c r="O22" s="28">
        <f t="shared" si="3"/>
        <v>0</v>
      </c>
      <c r="P22" s="28">
        <v>0</v>
      </c>
      <c r="Q22" s="28">
        <f t="shared" si="4"/>
        <v>0</v>
      </c>
      <c r="R22" s="28"/>
      <c r="S22" s="28"/>
      <c r="T22" s="29">
        <v>0.21099999999999999</v>
      </c>
      <c r="U22" s="28">
        <f t="shared" si="5"/>
        <v>0.63</v>
      </c>
      <c r="V22" s="20"/>
      <c r="W22" s="20"/>
      <c r="X22" s="20"/>
      <c r="Y22" s="20"/>
      <c r="Z22" s="20"/>
      <c r="AA22" s="20"/>
      <c r="AB22" s="20"/>
      <c r="AC22" s="20"/>
      <c r="AD22" s="20"/>
      <c r="AE22" s="20" t="s">
        <v>53</v>
      </c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</row>
    <row r="23" spans="1:60" outlineLevel="1" x14ac:dyDescent="0.2">
      <c r="A23" s="21">
        <v>15</v>
      </c>
      <c r="B23" s="21" t="s">
        <v>81</v>
      </c>
      <c r="C23" s="45" t="s">
        <v>82</v>
      </c>
      <c r="D23" s="27" t="s">
        <v>76</v>
      </c>
      <c r="E23" s="33">
        <v>6</v>
      </c>
      <c r="F23" s="35"/>
      <c r="G23" s="35">
        <f t="shared" si="6"/>
        <v>0</v>
      </c>
      <c r="H23" s="35">
        <v>0</v>
      </c>
      <c r="I23" s="35">
        <f t="shared" si="0"/>
        <v>0</v>
      </c>
      <c r="J23" s="35">
        <v>130.5</v>
      </c>
      <c r="K23" s="35">
        <f t="shared" si="1"/>
        <v>783</v>
      </c>
      <c r="L23" s="35">
        <v>0</v>
      </c>
      <c r="M23" s="35">
        <f t="shared" si="2"/>
        <v>0</v>
      </c>
      <c r="N23" s="28">
        <v>0</v>
      </c>
      <c r="O23" s="28">
        <f t="shared" si="3"/>
        <v>0</v>
      </c>
      <c r="P23" s="28">
        <v>0</v>
      </c>
      <c r="Q23" s="28">
        <f t="shared" si="4"/>
        <v>0</v>
      </c>
      <c r="R23" s="28"/>
      <c r="S23" s="28"/>
      <c r="T23" s="29">
        <v>0.25900000000000001</v>
      </c>
      <c r="U23" s="28">
        <f t="shared" si="5"/>
        <v>1.55</v>
      </c>
      <c r="V23" s="20"/>
      <c r="W23" s="20"/>
      <c r="X23" s="20"/>
      <c r="Y23" s="20"/>
      <c r="Z23" s="20"/>
      <c r="AA23" s="20"/>
      <c r="AB23" s="20"/>
      <c r="AC23" s="20"/>
      <c r="AD23" s="20"/>
      <c r="AE23" s="20" t="s">
        <v>53</v>
      </c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</row>
    <row r="24" spans="1:60" outlineLevel="1" x14ac:dyDescent="0.2">
      <c r="A24" s="21">
        <v>16</v>
      </c>
      <c r="B24" s="21" t="s">
        <v>83</v>
      </c>
      <c r="C24" s="45" t="s">
        <v>84</v>
      </c>
      <c r="D24" s="27" t="s">
        <v>76</v>
      </c>
      <c r="E24" s="33">
        <v>3</v>
      </c>
      <c r="F24" s="35"/>
      <c r="G24" s="35">
        <f t="shared" si="6"/>
        <v>0</v>
      </c>
      <c r="H24" s="35">
        <v>1382</v>
      </c>
      <c r="I24" s="35">
        <f t="shared" si="0"/>
        <v>4146</v>
      </c>
      <c r="J24" s="35">
        <v>0</v>
      </c>
      <c r="K24" s="35">
        <f t="shared" si="1"/>
        <v>0</v>
      </c>
      <c r="L24" s="35">
        <v>0</v>
      </c>
      <c r="M24" s="35">
        <f t="shared" si="2"/>
        <v>0</v>
      </c>
      <c r="N24" s="28">
        <v>2.7999999999999998E-4</v>
      </c>
      <c r="O24" s="28">
        <f t="shared" si="3"/>
        <v>8.4000000000000003E-4</v>
      </c>
      <c r="P24" s="28">
        <v>0</v>
      </c>
      <c r="Q24" s="28">
        <f t="shared" si="4"/>
        <v>0</v>
      </c>
      <c r="R24" s="28"/>
      <c r="S24" s="28"/>
      <c r="T24" s="29">
        <v>0</v>
      </c>
      <c r="U24" s="28">
        <f t="shared" si="5"/>
        <v>0</v>
      </c>
      <c r="V24" s="20"/>
      <c r="W24" s="20"/>
      <c r="X24" s="20"/>
      <c r="Y24" s="20"/>
      <c r="Z24" s="20"/>
      <c r="AA24" s="20"/>
      <c r="AB24" s="20"/>
      <c r="AC24" s="20"/>
      <c r="AD24" s="20"/>
      <c r="AE24" s="20" t="s">
        <v>85</v>
      </c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</row>
    <row r="25" spans="1:60" outlineLevel="1" x14ac:dyDescent="0.2">
      <c r="A25" s="21">
        <v>17</v>
      </c>
      <c r="B25" s="21" t="s">
        <v>86</v>
      </c>
      <c r="C25" s="45" t="s">
        <v>329</v>
      </c>
      <c r="D25" s="27" t="s">
        <v>76</v>
      </c>
      <c r="E25" s="33">
        <v>4</v>
      </c>
      <c r="F25" s="35"/>
      <c r="G25" s="35">
        <f t="shared" si="6"/>
        <v>0</v>
      </c>
      <c r="H25" s="35">
        <v>2650</v>
      </c>
      <c r="I25" s="35">
        <f t="shared" si="0"/>
        <v>10600</v>
      </c>
      <c r="J25" s="35">
        <v>0</v>
      </c>
      <c r="K25" s="35">
        <f t="shared" si="1"/>
        <v>0</v>
      </c>
      <c r="L25" s="35">
        <v>0</v>
      </c>
      <c r="M25" s="35">
        <f t="shared" si="2"/>
        <v>0</v>
      </c>
      <c r="N25" s="28">
        <v>1.23E-3</v>
      </c>
      <c r="O25" s="28">
        <f t="shared" si="3"/>
        <v>4.9199999999999999E-3</v>
      </c>
      <c r="P25" s="28">
        <v>0</v>
      </c>
      <c r="Q25" s="28">
        <f t="shared" si="4"/>
        <v>0</v>
      </c>
      <c r="R25" s="28"/>
      <c r="S25" s="28"/>
      <c r="T25" s="29">
        <v>0</v>
      </c>
      <c r="U25" s="28">
        <f t="shared" si="5"/>
        <v>0</v>
      </c>
      <c r="V25" s="20"/>
      <c r="W25" s="20"/>
      <c r="X25" s="20"/>
      <c r="Y25" s="20"/>
      <c r="Z25" s="20"/>
      <c r="AA25" s="20"/>
      <c r="AB25" s="20"/>
      <c r="AC25" s="20"/>
      <c r="AD25" s="20"/>
      <c r="AE25" s="20" t="s">
        <v>85</v>
      </c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</row>
    <row r="26" spans="1:60" outlineLevel="1" x14ac:dyDescent="0.2">
      <c r="A26" s="21">
        <v>18</v>
      </c>
      <c r="B26" s="21" t="s">
        <v>87</v>
      </c>
      <c r="C26" s="45" t="s">
        <v>88</v>
      </c>
      <c r="D26" s="27" t="s">
        <v>76</v>
      </c>
      <c r="E26" s="33">
        <v>4</v>
      </c>
      <c r="F26" s="35"/>
      <c r="G26" s="35">
        <f t="shared" si="6"/>
        <v>0</v>
      </c>
      <c r="H26" s="35">
        <v>1101</v>
      </c>
      <c r="I26" s="35">
        <f t="shared" si="0"/>
        <v>4404</v>
      </c>
      <c r="J26" s="35">
        <v>0</v>
      </c>
      <c r="K26" s="35">
        <f t="shared" si="1"/>
        <v>0</v>
      </c>
      <c r="L26" s="35">
        <v>0</v>
      </c>
      <c r="M26" s="35">
        <f t="shared" si="2"/>
        <v>0</v>
      </c>
      <c r="N26" s="28">
        <v>4.2999999999999999E-4</v>
      </c>
      <c r="O26" s="28">
        <f t="shared" si="3"/>
        <v>1.72E-3</v>
      </c>
      <c r="P26" s="28">
        <v>0</v>
      </c>
      <c r="Q26" s="28">
        <f t="shared" si="4"/>
        <v>0</v>
      </c>
      <c r="R26" s="28"/>
      <c r="S26" s="28"/>
      <c r="T26" s="29">
        <v>0</v>
      </c>
      <c r="U26" s="28">
        <f t="shared" si="5"/>
        <v>0</v>
      </c>
      <c r="V26" s="20"/>
      <c r="W26" s="20"/>
      <c r="X26" s="20"/>
      <c r="Y26" s="20"/>
      <c r="Z26" s="20"/>
      <c r="AA26" s="20"/>
      <c r="AB26" s="20"/>
      <c r="AC26" s="20"/>
      <c r="AD26" s="20"/>
      <c r="AE26" s="20" t="s">
        <v>85</v>
      </c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</row>
    <row r="27" spans="1:60" outlineLevel="1" x14ac:dyDescent="0.2">
      <c r="A27" s="21">
        <v>19</v>
      </c>
      <c r="B27" s="21" t="s">
        <v>89</v>
      </c>
      <c r="C27" s="45" t="s">
        <v>90</v>
      </c>
      <c r="D27" s="27" t="s">
        <v>76</v>
      </c>
      <c r="E27" s="33">
        <v>1</v>
      </c>
      <c r="F27" s="35"/>
      <c r="G27" s="35">
        <f t="shared" si="6"/>
        <v>0</v>
      </c>
      <c r="H27" s="35">
        <v>652</v>
      </c>
      <c r="I27" s="35">
        <f t="shared" si="0"/>
        <v>652</v>
      </c>
      <c r="J27" s="35">
        <v>0</v>
      </c>
      <c r="K27" s="35">
        <f t="shared" si="1"/>
        <v>0</v>
      </c>
      <c r="L27" s="35">
        <v>0</v>
      </c>
      <c r="M27" s="35">
        <f t="shared" si="2"/>
        <v>0</v>
      </c>
      <c r="N27" s="28">
        <v>2.7E-4</v>
      </c>
      <c r="O27" s="28">
        <f t="shared" si="3"/>
        <v>2.7E-4</v>
      </c>
      <c r="P27" s="28">
        <v>0</v>
      </c>
      <c r="Q27" s="28">
        <f t="shared" si="4"/>
        <v>0</v>
      </c>
      <c r="R27" s="28"/>
      <c r="S27" s="28"/>
      <c r="T27" s="29">
        <v>0</v>
      </c>
      <c r="U27" s="28">
        <f t="shared" si="5"/>
        <v>0</v>
      </c>
      <c r="V27" s="20"/>
      <c r="W27" s="20"/>
      <c r="X27" s="20"/>
      <c r="Y27" s="20"/>
      <c r="Z27" s="20"/>
      <c r="AA27" s="20"/>
      <c r="AB27" s="20"/>
      <c r="AC27" s="20"/>
      <c r="AD27" s="20"/>
      <c r="AE27" s="20" t="s">
        <v>85</v>
      </c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</row>
    <row r="28" spans="1:60" ht="22.5" outlineLevel="1" x14ac:dyDescent="0.2">
      <c r="A28" s="21">
        <v>20</v>
      </c>
      <c r="B28" s="21" t="s">
        <v>91</v>
      </c>
      <c r="C28" s="45" t="s">
        <v>92</v>
      </c>
      <c r="D28" s="27" t="s">
        <v>76</v>
      </c>
      <c r="E28" s="33">
        <v>1</v>
      </c>
      <c r="F28" s="35"/>
      <c r="G28" s="35">
        <f t="shared" si="6"/>
        <v>0</v>
      </c>
      <c r="H28" s="35">
        <v>7720</v>
      </c>
      <c r="I28" s="35">
        <f t="shared" si="0"/>
        <v>7720</v>
      </c>
      <c r="J28" s="35">
        <v>0</v>
      </c>
      <c r="K28" s="35">
        <f t="shared" si="1"/>
        <v>0</v>
      </c>
      <c r="L28" s="35">
        <v>0</v>
      </c>
      <c r="M28" s="35">
        <f t="shared" si="2"/>
        <v>0</v>
      </c>
      <c r="N28" s="28">
        <v>2.2399999999999998E-3</v>
      </c>
      <c r="O28" s="28">
        <f t="shared" si="3"/>
        <v>2.2399999999999998E-3</v>
      </c>
      <c r="P28" s="28">
        <v>0</v>
      </c>
      <c r="Q28" s="28">
        <f t="shared" si="4"/>
        <v>0</v>
      </c>
      <c r="R28" s="28"/>
      <c r="S28" s="28"/>
      <c r="T28" s="29">
        <v>0</v>
      </c>
      <c r="U28" s="28">
        <f t="shared" si="5"/>
        <v>0</v>
      </c>
      <c r="V28" s="20"/>
      <c r="W28" s="20"/>
      <c r="X28" s="20"/>
      <c r="Y28" s="20"/>
      <c r="Z28" s="20"/>
      <c r="AA28" s="20"/>
      <c r="AB28" s="20"/>
      <c r="AC28" s="20"/>
      <c r="AD28" s="20"/>
      <c r="AE28" s="20" t="s">
        <v>85</v>
      </c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</row>
    <row r="29" spans="1:60" outlineLevel="1" x14ac:dyDescent="0.2">
      <c r="A29" s="21">
        <v>22</v>
      </c>
      <c r="B29" s="21" t="s">
        <v>94</v>
      </c>
      <c r="C29" s="45" t="s">
        <v>95</v>
      </c>
      <c r="D29" s="27" t="s">
        <v>52</v>
      </c>
      <c r="E29" s="33">
        <v>79</v>
      </c>
      <c r="F29" s="35"/>
      <c r="G29" s="35">
        <f t="shared" si="6"/>
        <v>0</v>
      </c>
      <c r="H29" s="35">
        <v>0</v>
      </c>
      <c r="I29" s="35">
        <f t="shared" si="0"/>
        <v>0</v>
      </c>
      <c r="J29" s="35">
        <v>55</v>
      </c>
      <c r="K29" s="35">
        <f t="shared" si="1"/>
        <v>4345</v>
      </c>
      <c r="L29" s="35">
        <v>0</v>
      </c>
      <c r="M29" s="35">
        <f t="shared" si="2"/>
        <v>0</v>
      </c>
      <c r="N29" s="28">
        <v>1E-4</v>
      </c>
      <c r="O29" s="28">
        <f t="shared" si="3"/>
        <v>7.9000000000000008E-3</v>
      </c>
      <c r="P29" s="28">
        <v>0</v>
      </c>
      <c r="Q29" s="28">
        <f t="shared" si="4"/>
        <v>0</v>
      </c>
      <c r="R29" s="28"/>
      <c r="S29" s="28"/>
      <c r="T29" s="29">
        <v>0</v>
      </c>
      <c r="U29" s="28">
        <f t="shared" si="5"/>
        <v>0</v>
      </c>
      <c r="V29" s="20"/>
      <c r="W29" s="20"/>
      <c r="X29" s="20"/>
      <c r="Y29" s="20"/>
      <c r="Z29" s="20"/>
      <c r="AA29" s="20"/>
      <c r="AB29" s="20"/>
      <c r="AC29" s="20"/>
      <c r="AD29" s="20"/>
      <c r="AE29" s="20" t="s">
        <v>53</v>
      </c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</row>
    <row r="30" spans="1:60" ht="22.5" outlineLevel="1" x14ac:dyDescent="0.2">
      <c r="A30" s="21">
        <v>23</v>
      </c>
      <c r="B30" s="21" t="s">
        <v>96</v>
      </c>
      <c r="C30" s="45" t="s">
        <v>97</v>
      </c>
      <c r="D30" s="27" t="s">
        <v>93</v>
      </c>
      <c r="E30" s="33">
        <v>1</v>
      </c>
      <c r="F30" s="35"/>
      <c r="G30" s="35">
        <f t="shared" si="6"/>
        <v>0</v>
      </c>
      <c r="H30" s="35">
        <v>0</v>
      </c>
      <c r="I30" s="35">
        <f t="shared" si="0"/>
        <v>0</v>
      </c>
      <c r="J30" s="35">
        <v>65000</v>
      </c>
      <c r="K30" s="35">
        <f t="shared" si="1"/>
        <v>65000</v>
      </c>
      <c r="L30" s="35">
        <v>0</v>
      </c>
      <c r="M30" s="35">
        <f t="shared" si="2"/>
        <v>0</v>
      </c>
      <c r="N30" s="28">
        <v>0</v>
      </c>
      <c r="O30" s="28">
        <f t="shared" si="3"/>
        <v>0</v>
      </c>
      <c r="P30" s="28">
        <v>0</v>
      </c>
      <c r="Q30" s="28">
        <f t="shared" si="4"/>
        <v>0</v>
      </c>
      <c r="R30" s="28"/>
      <c r="S30" s="28"/>
      <c r="T30" s="29">
        <v>0</v>
      </c>
      <c r="U30" s="28">
        <f t="shared" si="5"/>
        <v>0</v>
      </c>
      <c r="V30" s="20"/>
      <c r="W30" s="20"/>
      <c r="X30" s="20"/>
      <c r="Y30" s="20"/>
      <c r="Z30" s="20"/>
      <c r="AA30" s="20"/>
      <c r="AB30" s="20"/>
      <c r="AC30" s="20"/>
      <c r="AD30" s="20"/>
      <c r="AE30" s="20" t="s">
        <v>53</v>
      </c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</row>
    <row r="31" spans="1:60" ht="22.5" outlineLevel="1" x14ac:dyDescent="0.2">
      <c r="A31" s="21">
        <v>24</v>
      </c>
      <c r="B31" s="21" t="s">
        <v>96</v>
      </c>
      <c r="C31" s="45" t="s">
        <v>98</v>
      </c>
      <c r="D31" s="27" t="s">
        <v>93</v>
      </c>
      <c r="E31" s="33">
        <v>1</v>
      </c>
      <c r="F31" s="35"/>
      <c r="G31" s="35">
        <f t="shared" si="6"/>
        <v>0</v>
      </c>
      <c r="H31" s="35">
        <v>0</v>
      </c>
      <c r="I31" s="35">
        <f t="shared" si="0"/>
        <v>0</v>
      </c>
      <c r="J31" s="35">
        <v>55000</v>
      </c>
      <c r="K31" s="35">
        <f t="shared" si="1"/>
        <v>55000</v>
      </c>
      <c r="L31" s="35">
        <v>0</v>
      </c>
      <c r="M31" s="35">
        <f t="shared" si="2"/>
        <v>0</v>
      </c>
      <c r="N31" s="28">
        <v>0</v>
      </c>
      <c r="O31" s="28">
        <f t="shared" si="3"/>
        <v>0</v>
      </c>
      <c r="P31" s="28">
        <v>0</v>
      </c>
      <c r="Q31" s="28">
        <f t="shared" si="4"/>
        <v>0</v>
      </c>
      <c r="R31" s="28"/>
      <c r="S31" s="28"/>
      <c r="T31" s="29">
        <v>0</v>
      </c>
      <c r="U31" s="28">
        <f t="shared" si="5"/>
        <v>0</v>
      </c>
      <c r="V31" s="20"/>
      <c r="W31" s="20"/>
      <c r="X31" s="20"/>
      <c r="Y31" s="20"/>
      <c r="Z31" s="20"/>
      <c r="AA31" s="20"/>
      <c r="AB31" s="20"/>
      <c r="AC31" s="20"/>
      <c r="AD31" s="20"/>
      <c r="AE31" s="20" t="s">
        <v>53</v>
      </c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</row>
    <row r="32" spans="1:60" ht="22.5" outlineLevel="1" x14ac:dyDescent="0.2">
      <c r="A32" s="21">
        <v>25</v>
      </c>
      <c r="B32" s="21" t="s">
        <v>96</v>
      </c>
      <c r="C32" s="45" t="s">
        <v>99</v>
      </c>
      <c r="D32" s="27" t="s">
        <v>93</v>
      </c>
      <c r="E32" s="33">
        <v>1</v>
      </c>
      <c r="F32" s="35"/>
      <c r="G32" s="35">
        <f t="shared" si="6"/>
        <v>0</v>
      </c>
      <c r="H32" s="35">
        <v>0</v>
      </c>
      <c r="I32" s="35">
        <f t="shared" si="0"/>
        <v>0</v>
      </c>
      <c r="J32" s="35">
        <v>85000</v>
      </c>
      <c r="K32" s="35">
        <f t="shared" si="1"/>
        <v>85000</v>
      </c>
      <c r="L32" s="35">
        <v>0</v>
      </c>
      <c r="M32" s="35">
        <f t="shared" si="2"/>
        <v>0</v>
      </c>
      <c r="N32" s="28">
        <v>0</v>
      </c>
      <c r="O32" s="28">
        <f t="shared" si="3"/>
        <v>0</v>
      </c>
      <c r="P32" s="28">
        <v>0</v>
      </c>
      <c r="Q32" s="28">
        <f t="shared" si="4"/>
        <v>0</v>
      </c>
      <c r="R32" s="28"/>
      <c r="S32" s="28"/>
      <c r="T32" s="29">
        <v>0</v>
      </c>
      <c r="U32" s="28">
        <f t="shared" si="5"/>
        <v>0</v>
      </c>
      <c r="V32" s="20"/>
      <c r="W32" s="20"/>
      <c r="X32" s="20"/>
      <c r="Y32" s="20"/>
      <c r="Z32" s="20"/>
      <c r="AA32" s="20"/>
      <c r="AB32" s="20"/>
      <c r="AC32" s="20"/>
      <c r="AD32" s="20"/>
      <c r="AE32" s="20" t="s">
        <v>53</v>
      </c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</row>
    <row r="33" spans="1:60" ht="22.5" outlineLevel="1" x14ac:dyDescent="0.2">
      <c r="A33" s="21">
        <v>26</v>
      </c>
      <c r="B33" s="21" t="s">
        <v>96</v>
      </c>
      <c r="C33" s="45" t="s">
        <v>322</v>
      </c>
      <c r="D33" s="27" t="s">
        <v>93</v>
      </c>
      <c r="E33" s="33">
        <v>1</v>
      </c>
      <c r="F33" s="35"/>
      <c r="G33" s="35">
        <f t="shared" si="6"/>
        <v>0</v>
      </c>
      <c r="H33" s="35">
        <v>0</v>
      </c>
      <c r="I33" s="35">
        <f t="shared" si="0"/>
        <v>0</v>
      </c>
      <c r="J33" s="35">
        <v>4000</v>
      </c>
      <c r="K33" s="35">
        <f t="shared" si="1"/>
        <v>4000</v>
      </c>
      <c r="L33" s="35">
        <v>0</v>
      </c>
      <c r="M33" s="35">
        <f t="shared" si="2"/>
        <v>0</v>
      </c>
      <c r="N33" s="28">
        <v>0</v>
      </c>
      <c r="O33" s="28">
        <f t="shared" si="3"/>
        <v>0</v>
      </c>
      <c r="P33" s="28">
        <v>0</v>
      </c>
      <c r="Q33" s="28">
        <f t="shared" si="4"/>
        <v>0</v>
      </c>
      <c r="R33" s="28"/>
      <c r="S33" s="28"/>
      <c r="T33" s="29">
        <v>0</v>
      </c>
      <c r="U33" s="28">
        <f t="shared" si="5"/>
        <v>0</v>
      </c>
      <c r="V33" s="20"/>
      <c r="W33" s="20"/>
      <c r="X33" s="20"/>
      <c r="Y33" s="20"/>
      <c r="Z33" s="20"/>
      <c r="AA33" s="20"/>
      <c r="AB33" s="20"/>
      <c r="AC33" s="20"/>
      <c r="AD33" s="20"/>
      <c r="AE33" s="20" t="s">
        <v>53</v>
      </c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</row>
    <row r="34" spans="1:60" ht="22.5" outlineLevel="1" x14ac:dyDescent="0.2">
      <c r="A34" s="21">
        <v>27</v>
      </c>
      <c r="B34" s="21" t="s">
        <v>96</v>
      </c>
      <c r="C34" s="45" t="s">
        <v>100</v>
      </c>
      <c r="D34" s="27" t="s">
        <v>93</v>
      </c>
      <c r="E34" s="33">
        <v>1</v>
      </c>
      <c r="F34" s="35"/>
      <c r="G34" s="35">
        <f t="shared" si="6"/>
        <v>0</v>
      </c>
      <c r="H34" s="35">
        <v>0</v>
      </c>
      <c r="I34" s="35">
        <f t="shared" si="0"/>
        <v>0</v>
      </c>
      <c r="J34" s="35">
        <v>60000</v>
      </c>
      <c r="K34" s="35">
        <f t="shared" si="1"/>
        <v>60000</v>
      </c>
      <c r="L34" s="35">
        <v>0</v>
      </c>
      <c r="M34" s="35">
        <f t="shared" si="2"/>
        <v>0</v>
      </c>
      <c r="N34" s="28">
        <v>0</v>
      </c>
      <c r="O34" s="28">
        <f t="shared" si="3"/>
        <v>0</v>
      </c>
      <c r="P34" s="28">
        <v>0</v>
      </c>
      <c r="Q34" s="28">
        <f t="shared" si="4"/>
        <v>0</v>
      </c>
      <c r="R34" s="28"/>
      <c r="S34" s="28"/>
      <c r="T34" s="29">
        <v>0</v>
      </c>
      <c r="U34" s="28">
        <f t="shared" si="5"/>
        <v>0</v>
      </c>
      <c r="V34" s="20"/>
      <c r="W34" s="20"/>
      <c r="X34" s="20"/>
      <c r="Y34" s="20"/>
      <c r="Z34" s="20"/>
      <c r="AA34" s="20"/>
      <c r="AB34" s="20"/>
      <c r="AC34" s="20"/>
      <c r="AD34" s="20"/>
      <c r="AE34" s="20" t="s">
        <v>53</v>
      </c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</row>
    <row r="35" spans="1:60" ht="22.5" outlineLevel="1" x14ac:dyDescent="0.2">
      <c r="A35" s="21">
        <v>28</v>
      </c>
      <c r="B35" s="21" t="s">
        <v>96</v>
      </c>
      <c r="C35" s="45" t="s">
        <v>101</v>
      </c>
      <c r="D35" s="27" t="s">
        <v>93</v>
      </c>
      <c r="E35" s="33">
        <v>1</v>
      </c>
      <c r="F35" s="35"/>
      <c r="G35" s="35">
        <f t="shared" si="6"/>
        <v>0</v>
      </c>
      <c r="H35" s="35">
        <v>0</v>
      </c>
      <c r="I35" s="35">
        <f t="shared" si="0"/>
        <v>0</v>
      </c>
      <c r="J35" s="35">
        <v>55000</v>
      </c>
      <c r="K35" s="35">
        <f t="shared" si="1"/>
        <v>55000</v>
      </c>
      <c r="L35" s="35">
        <v>0</v>
      </c>
      <c r="M35" s="35">
        <f t="shared" si="2"/>
        <v>0</v>
      </c>
      <c r="N35" s="28">
        <v>0</v>
      </c>
      <c r="O35" s="28">
        <f t="shared" si="3"/>
        <v>0</v>
      </c>
      <c r="P35" s="28">
        <v>0</v>
      </c>
      <c r="Q35" s="28">
        <f t="shared" si="4"/>
        <v>0</v>
      </c>
      <c r="R35" s="28"/>
      <c r="S35" s="28"/>
      <c r="T35" s="29">
        <v>0</v>
      </c>
      <c r="U35" s="28">
        <f t="shared" si="5"/>
        <v>0</v>
      </c>
      <c r="V35" s="20"/>
      <c r="W35" s="20"/>
      <c r="X35" s="20"/>
      <c r="Y35" s="20"/>
      <c r="Z35" s="20"/>
      <c r="AA35" s="20"/>
      <c r="AB35" s="20"/>
      <c r="AC35" s="20"/>
      <c r="AD35" s="20"/>
      <c r="AE35" s="20" t="s">
        <v>53</v>
      </c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</row>
    <row r="36" spans="1:60" ht="22.5" outlineLevel="1" x14ac:dyDescent="0.2">
      <c r="A36" s="21">
        <v>29</v>
      </c>
      <c r="B36" s="21" t="s">
        <v>96</v>
      </c>
      <c r="C36" s="45" t="s">
        <v>102</v>
      </c>
      <c r="D36" s="27" t="s">
        <v>93</v>
      </c>
      <c r="E36" s="33">
        <v>1</v>
      </c>
      <c r="F36" s="35"/>
      <c r="G36" s="35">
        <f t="shared" si="6"/>
        <v>0</v>
      </c>
      <c r="H36" s="35">
        <v>0</v>
      </c>
      <c r="I36" s="35">
        <f t="shared" si="0"/>
        <v>0</v>
      </c>
      <c r="J36" s="35">
        <v>5000</v>
      </c>
      <c r="K36" s="35">
        <f t="shared" si="1"/>
        <v>5000</v>
      </c>
      <c r="L36" s="35">
        <v>0</v>
      </c>
      <c r="M36" s="35">
        <f t="shared" si="2"/>
        <v>0</v>
      </c>
      <c r="N36" s="28">
        <v>0</v>
      </c>
      <c r="O36" s="28">
        <f t="shared" si="3"/>
        <v>0</v>
      </c>
      <c r="P36" s="28">
        <v>0</v>
      </c>
      <c r="Q36" s="28">
        <f t="shared" si="4"/>
        <v>0</v>
      </c>
      <c r="R36" s="28"/>
      <c r="S36" s="28"/>
      <c r="T36" s="29">
        <v>0</v>
      </c>
      <c r="U36" s="28">
        <f t="shared" si="5"/>
        <v>0</v>
      </c>
      <c r="V36" s="20"/>
      <c r="W36" s="20"/>
      <c r="X36" s="20"/>
      <c r="Y36" s="20"/>
      <c r="Z36" s="20"/>
      <c r="AA36" s="20"/>
      <c r="AB36" s="20"/>
      <c r="AC36" s="20"/>
      <c r="AD36" s="20"/>
      <c r="AE36" s="20" t="s">
        <v>53</v>
      </c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</row>
    <row r="37" spans="1:60" ht="22.5" outlineLevel="1" x14ac:dyDescent="0.2">
      <c r="A37" s="21">
        <v>30</v>
      </c>
      <c r="B37" s="21" t="s">
        <v>96</v>
      </c>
      <c r="C37" s="45" t="s">
        <v>103</v>
      </c>
      <c r="D37" s="27" t="s">
        <v>93</v>
      </c>
      <c r="E37" s="33">
        <v>1</v>
      </c>
      <c r="F37" s="35"/>
      <c r="G37" s="35">
        <f t="shared" si="6"/>
        <v>0</v>
      </c>
      <c r="H37" s="35">
        <v>0</v>
      </c>
      <c r="I37" s="35">
        <f t="shared" si="0"/>
        <v>0</v>
      </c>
      <c r="J37" s="35">
        <v>12000</v>
      </c>
      <c r="K37" s="35">
        <f t="shared" si="1"/>
        <v>12000</v>
      </c>
      <c r="L37" s="35">
        <v>0</v>
      </c>
      <c r="M37" s="35">
        <f t="shared" si="2"/>
        <v>0</v>
      </c>
      <c r="N37" s="28">
        <v>0</v>
      </c>
      <c r="O37" s="28">
        <f t="shared" si="3"/>
        <v>0</v>
      </c>
      <c r="P37" s="28">
        <v>0</v>
      </c>
      <c r="Q37" s="28">
        <f t="shared" si="4"/>
        <v>0</v>
      </c>
      <c r="R37" s="28"/>
      <c r="S37" s="28"/>
      <c r="T37" s="29">
        <v>0</v>
      </c>
      <c r="U37" s="28">
        <f t="shared" si="5"/>
        <v>0</v>
      </c>
      <c r="V37" s="20"/>
      <c r="W37" s="20"/>
      <c r="X37" s="20"/>
      <c r="Y37" s="20"/>
      <c r="Z37" s="20"/>
      <c r="AA37" s="20"/>
      <c r="AB37" s="20"/>
      <c r="AC37" s="20"/>
      <c r="AD37" s="20"/>
      <c r="AE37" s="20" t="s">
        <v>53</v>
      </c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</row>
    <row r="38" spans="1:60" outlineLevel="1" x14ac:dyDescent="0.2">
      <c r="A38" s="21">
        <v>31</v>
      </c>
      <c r="B38" s="21" t="s">
        <v>104</v>
      </c>
      <c r="C38" s="45" t="s">
        <v>105</v>
      </c>
      <c r="D38" s="27" t="s">
        <v>52</v>
      </c>
      <c r="E38" s="33">
        <v>11</v>
      </c>
      <c r="F38" s="35"/>
      <c r="G38" s="35">
        <f t="shared" si="6"/>
        <v>0</v>
      </c>
      <c r="H38" s="35">
        <v>0.68</v>
      </c>
      <c r="I38" s="35">
        <f t="shared" si="0"/>
        <v>7.48</v>
      </c>
      <c r="J38" s="35">
        <v>24.22</v>
      </c>
      <c r="K38" s="35">
        <f t="shared" si="1"/>
        <v>266.42</v>
      </c>
      <c r="L38" s="35">
        <v>0</v>
      </c>
      <c r="M38" s="35">
        <f t="shared" si="2"/>
        <v>0</v>
      </c>
      <c r="N38" s="28">
        <v>0</v>
      </c>
      <c r="O38" s="28">
        <f t="shared" si="3"/>
        <v>0</v>
      </c>
      <c r="P38" s="28">
        <v>0</v>
      </c>
      <c r="Q38" s="28">
        <f t="shared" si="4"/>
        <v>0</v>
      </c>
      <c r="R38" s="28"/>
      <c r="S38" s="28"/>
      <c r="T38" s="29">
        <v>4.8000000000000001E-2</v>
      </c>
      <c r="U38" s="28">
        <f t="shared" si="5"/>
        <v>0.53</v>
      </c>
      <c r="V38" s="20"/>
      <c r="W38" s="20"/>
      <c r="X38" s="20"/>
      <c r="Y38" s="20"/>
      <c r="Z38" s="20"/>
      <c r="AA38" s="20"/>
      <c r="AB38" s="20"/>
      <c r="AC38" s="20"/>
      <c r="AD38" s="20"/>
      <c r="AE38" s="20" t="s">
        <v>53</v>
      </c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</row>
    <row r="39" spans="1:60" outlineLevel="1" x14ac:dyDescent="0.2">
      <c r="A39" s="21">
        <v>32</v>
      </c>
      <c r="B39" s="21" t="s">
        <v>106</v>
      </c>
      <c r="C39" s="45" t="s">
        <v>107</v>
      </c>
      <c r="D39" s="27" t="s">
        <v>52</v>
      </c>
      <c r="E39" s="33">
        <v>88</v>
      </c>
      <c r="F39" s="35"/>
      <c r="G39" s="35">
        <f t="shared" si="6"/>
        <v>0</v>
      </c>
      <c r="H39" s="35">
        <v>0</v>
      </c>
      <c r="I39" s="35">
        <f t="shared" si="0"/>
        <v>0</v>
      </c>
      <c r="J39" s="35">
        <v>29.7</v>
      </c>
      <c r="K39" s="35">
        <f t="shared" si="1"/>
        <v>2613.6</v>
      </c>
      <c r="L39" s="35">
        <v>0</v>
      </c>
      <c r="M39" s="35">
        <f t="shared" si="2"/>
        <v>0</v>
      </c>
      <c r="N39" s="28">
        <v>0</v>
      </c>
      <c r="O39" s="28">
        <f t="shared" si="3"/>
        <v>0</v>
      </c>
      <c r="P39" s="28">
        <v>0</v>
      </c>
      <c r="Q39" s="28">
        <f t="shared" si="4"/>
        <v>0</v>
      </c>
      <c r="R39" s="28"/>
      <c r="S39" s="28"/>
      <c r="T39" s="29">
        <v>5.8999999999999997E-2</v>
      </c>
      <c r="U39" s="28">
        <f t="shared" si="5"/>
        <v>5.19</v>
      </c>
      <c r="V39" s="20"/>
      <c r="W39" s="20"/>
      <c r="X39" s="20"/>
      <c r="Y39" s="20"/>
      <c r="Z39" s="20"/>
      <c r="AA39" s="20"/>
      <c r="AB39" s="20"/>
      <c r="AC39" s="20"/>
      <c r="AD39" s="20"/>
      <c r="AE39" s="20" t="s">
        <v>53</v>
      </c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</row>
    <row r="40" spans="1:60" outlineLevel="1" x14ac:dyDescent="0.2">
      <c r="A40" s="21">
        <v>33</v>
      </c>
      <c r="B40" s="21" t="s">
        <v>108</v>
      </c>
      <c r="C40" s="45" t="s">
        <v>109</v>
      </c>
      <c r="D40" s="27" t="s">
        <v>110</v>
      </c>
      <c r="E40" s="33">
        <v>0.24</v>
      </c>
      <c r="F40" s="35"/>
      <c r="G40" s="35">
        <f t="shared" si="6"/>
        <v>0</v>
      </c>
      <c r="H40" s="35">
        <v>0</v>
      </c>
      <c r="I40" s="35">
        <f t="shared" si="0"/>
        <v>0</v>
      </c>
      <c r="J40" s="35">
        <v>809</v>
      </c>
      <c r="K40" s="35">
        <f t="shared" si="1"/>
        <v>194.16</v>
      </c>
      <c r="L40" s="35">
        <v>0</v>
      </c>
      <c r="M40" s="35">
        <f t="shared" si="2"/>
        <v>0</v>
      </c>
      <c r="N40" s="28">
        <v>0</v>
      </c>
      <c r="O40" s="28">
        <f t="shared" si="3"/>
        <v>0</v>
      </c>
      <c r="P40" s="28">
        <v>0</v>
      </c>
      <c r="Q40" s="28">
        <f t="shared" si="4"/>
        <v>0</v>
      </c>
      <c r="R40" s="28"/>
      <c r="S40" s="28"/>
      <c r="T40" s="29">
        <v>1.68</v>
      </c>
      <c r="U40" s="28">
        <f t="shared" si="5"/>
        <v>0.4</v>
      </c>
      <c r="V40" s="20"/>
      <c r="W40" s="20"/>
      <c r="X40" s="20"/>
      <c r="Y40" s="20"/>
      <c r="Z40" s="20"/>
      <c r="AA40" s="20"/>
      <c r="AB40" s="20"/>
      <c r="AC40" s="20"/>
      <c r="AD40" s="20"/>
      <c r="AE40" s="20" t="s">
        <v>53</v>
      </c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</row>
    <row r="41" spans="1:60" outlineLevel="1" x14ac:dyDescent="0.2">
      <c r="A41" s="21">
        <v>34</v>
      </c>
      <c r="B41" s="21" t="s">
        <v>111</v>
      </c>
      <c r="C41" s="45" t="s">
        <v>112</v>
      </c>
      <c r="D41" s="27" t="s">
        <v>76</v>
      </c>
      <c r="E41" s="33">
        <v>18</v>
      </c>
      <c r="F41" s="35"/>
      <c r="G41" s="35">
        <f t="shared" si="6"/>
        <v>0</v>
      </c>
      <c r="H41" s="35">
        <v>88.78</v>
      </c>
      <c r="I41" s="35">
        <f t="shared" si="0"/>
        <v>1598.04</v>
      </c>
      <c r="J41" s="35">
        <v>328.22</v>
      </c>
      <c r="K41" s="35">
        <f t="shared" si="1"/>
        <v>5907.96</v>
      </c>
      <c r="L41" s="35">
        <v>0</v>
      </c>
      <c r="M41" s="35">
        <f t="shared" si="2"/>
        <v>0</v>
      </c>
      <c r="N41" s="28">
        <v>6.7499999999999999E-3</v>
      </c>
      <c r="O41" s="28">
        <f t="shared" si="3"/>
        <v>0.1215</v>
      </c>
      <c r="P41" s="28">
        <v>0</v>
      </c>
      <c r="Q41" s="28">
        <f t="shared" si="4"/>
        <v>0</v>
      </c>
      <c r="R41" s="28"/>
      <c r="S41" s="28"/>
      <c r="T41" s="29">
        <v>0.70899999999999996</v>
      </c>
      <c r="U41" s="28">
        <f t="shared" si="5"/>
        <v>12.76</v>
      </c>
      <c r="V41" s="20"/>
      <c r="W41" s="20"/>
      <c r="X41" s="20"/>
      <c r="Y41" s="20"/>
      <c r="Z41" s="20"/>
      <c r="AA41" s="20"/>
      <c r="AB41" s="20"/>
      <c r="AC41" s="20"/>
      <c r="AD41" s="20"/>
      <c r="AE41" s="20" t="s">
        <v>53</v>
      </c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</row>
    <row r="42" spans="1:60" ht="22.5" outlineLevel="1" x14ac:dyDescent="0.2">
      <c r="A42" s="21">
        <v>35</v>
      </c>
      <c r="B42" s="21" t="s">
        <v>113</v>
      </c>
      <c r="C42" s="45" t="s">
        <v>114</v>
      </c>
      <c r="D42" s="27" t="s">
        <v>93</v>
      </c>
      <c r="E42" s="33">
        <v>1</v>
      </c>
      <c r="F42" s="35"/>
      <c r="G42" s="35">
        <f t="shared" si="6"/>
        <v>0</v>
      </c>
      <c r="H42" s="35">
        <v>0</v>
      </c>
      <c r="I42" s="35">
        <f t="shared" si="0"/>
        <v>0</v>
      </c>
      <c r="J42" s="35">
        <v>2100</v>
      </c>
      <c r="K42" s="35">
        <f t="shared" si="1"/>
        <v>2100</v>
      </c>
      <c r="L42" s="35">
        <v>0</v>
      </c>
      <c r="M42" s="35">
        <f t="shared" si="2"/>
        <v>0</v>
      </c>
      <c r="N42" s="28">
        <v>0</v>
      </c>
      <c r="O42" s="28">
        <f t="shared" si="3"/>
        <v>0</v>
      </c>
      <c r="P42" s="28">
        <v>2.9610000000000001E-2</v>
      </c>
      <c r="Q42" s="28">
        <f t="shared" si="4"/>
        <v>2.9610000000000001E-2</v>
      </c>
      <c r="R42" s="28"/>
      <c r="S42" s="28"/>
      <c r="T42" s="29">
        <v>0.50700000000000001</v>
      </c>
      <c r="U42" s="28">
        <f t="shared" si="5"/>
        <v>0.51</v>
      </c>
      <c r="V42" s="20"/>
      <c r="W42" s="20"/>
      <c r="X42" s="20"/>
      <c r="Y42" s="20"/>
      <c r="Z42" s="20"/>
      <c r="AA42" s="20"/>
      <c r="AB42" s="20"/>
      <c r="AC42" s="20"/>
      <c r="AD42" s="20"/>
      <c r="AE42" s="20" t="s">
        <v>53</v>
      </c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</row>
    <row r="43" spans="1:60" outlineLevel="1" x14ac:dyDescent="0.2">
      <c r="A43" s="21">
        <v>36</v>
      </c>
      <c r="B43" s="21" t="s">
        <v>115</v>
      </c>
      <c r="C43" s="45" t="s">
        <v>116</v>
      </c>
      <c r="D43" s="27" t="s">
        <v>52</v>
      </c>
      <c r="E43" s="33">
        <v>90</v>
      </c>
      <c r="F43" s="35"/>
      <c r="G43" s="35">
        <f t="shared" si="6"/>
        <v>0</v>
      </c>
      <c r="H43" s="35">
        <v>0</v>
      </c>
      <c r="I43" s="35">
        <f t="shared" si="0"/>
        <v>0</v>
      </c>
      <c r="J43" s="35">
        <v>159</v>
      </c>
      <c r="K43" s="35">
        <f t="shared" si="1"/>
        <v>14310</v>
      </c>
      <c r="L43" s="35">
        <v>0</v>
      </c>
      <c r="M43" s="35">
        <f t="shared" si="2"/>
        <v>0</v>
      </c>
      <c r="N43" s="28">
        <v>0</v>
      </c>
      <c r="O43" s="28">
        <f t="shared" si="3"/>
        <v>0</v>
      </c>
      <c r="P43" s="28">
        <v>1.4919999999999999E-2</v>
      </c>
      <c r="Q43" s="28">
        <f t="shared" si="4"/>
        <v>1.3428</v>
      </c>
      <c r="R43" s="28"/>
      <c r="S43" s="28"/>
      <c r="T43" s="29">
        <v>0.41299999999999998</v>
      </c>
      <c r="U43" s="28">
        <f t="shared" si="5"/>
        <v>37.17</v>
      </c>
      <c r="V43" s="20"/>
      <c r="W43" s="20"/>
      <c r="X43" s="20"/>
      <c r="Y43" s="20"/>
      <c r="Z43" s="20"/>
      <c r="AA43" s="20"/>
      <c r="AB43" s="20"/>
      <c r="AC43" s="20"/>
      <c r="AD43" s="20"/>
      <c r="AE43" s="20" t="s">
        <v>53</v>
      </c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</row>
    <row r="44" spans="1:60" outlineLevel="1" x14ac:dyDescent="0.2">
      <c r="A44" s="21">
        <v>37</v>
      </c>
      <c r="B44" s="21" t="s">
        <v>117</v>
      </c>
      <c r="C44" s="45" t="s">
        <v>118</v>
      </c>
      <c r="D44" s="27" t="s">
        <v>52</v>
      </c>
      <c r="E44" s="33">
        <v>75</v>
      </c>
      <c r="F44" s="35"/>
      <c r="G44" s="35">
        <f t="shared" si="6"/>
        <v>0</v>
      </c>
      <c r="H44" s="35">
        <v>0</v>
      </c>
      <c r="I44" s="35">
        <f t="shared" si="0"/>
        <v>0</v>
      </c>
      <c r="J44" s="35">
        <v>11.9</v>
      </c>
      <c r="K44" s="35">
        <f t="shared" si="1"/>
        <v>892.5</v>
      </c>
      <c r="L44" s="35">
        <v>0</v>
      </c>
      <c r="M44" s="35">
        <f t="shared" si="2"/>
        <v>0</v>
      </c>
      <c r="N44" s="28">
        <v>0</v>
      </c>
      <c r="O44" s="28">
        <f t="shared" si="3"/>
        <v>0</v>
      </c>
      <c r="P44" s="28">
        <v>2.0999999999999999E-3</v>
      </c>
      <c r="Q44" s="28">
        <f t="shared" si="4"/>
        <v>0.1575</v>
      </c>
      <c r="R44" s="28"/>
      <c r="S44" s="28"/>
      <c r="T44" s="29">
        <v>3.1E-2</v>
      </c>
      <c r="U44" s="28">
        <f t="shared" si="5"/>
        <v>2.33</v>
      </c>
      <c r="V44" s="20"/>
      <c r="W44" s="20"/>
      <c r="X44" s="20"/>
      <c r="Y44" s="20"/>
      <c r="Z44" s="20"/>
      <c r="AA44" s="20"/>
      <c r="AB44" s="20"/>
      <c r="AC44" s="20"/>
      <c r="AD44" s="20"/>
      <c r="AE44" s="20" t="s">
        <v>53</v>
      </c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</row>
    <row r="45" spans="1:60" outlineLevel="1" x14ac:dyDescent="0.2">
      <c r="A45" s="21">
        <v>38</v>
      </c>
      <c r="B45" s="21" t="s">
        <v>119</v>
      </c>
      <c r="C45" s="45" t="s">
        <v>120</v>
      </c>
      <c r="D45" s="27" t="s">
        <v>76</v>
      </c>
      <c r="E45" s="33">
        <v>35</v>
      </c>
      <c r="F45" s="35"/>
      <c r="G45" s="35">
        <f t="shared" si="6"/>
        <v>0</v>
      </c>
      <c r="H45" s="35">
        <v>0</v>
      </c>
      <c r="I45" s="35">
        <f t="shared" si="0"/>
        <v>0</v>
      </c>
      <c r="J45" s="35">
        <v>119</v>
      </c>
      <c r="K45" s="35">
        <f t="shared" si="1"/>
        <v>4165</v>
      </c>
      <c r="L45" s="35">
        <v>0</v>
      </c>
      <c r="M45" s="35">
        <f t="shared" si="2"/>
        <v>0</v>
      </c>
      <c r="N45" s="28">
        <v>0</v>
      </c>
      <c r="O45" s="28">
        <f t="shared" si="3"/>
        <v>0</v>
      </c>
      <c r="P45" s="28">
        <v>3.0999999999999999E-3</v>
      </c>
      <c r="Q45" s="28">
        <f t="shared" si="4"/>
        <v>0.1085</v>
      </c>
      <c r="R45" s="28"/>
      <c r="S45" s="28"/>
      <c r="T45" s="29">
        <v>0.31</v>
      </c>
      <c r="U45" s="28">
        <f t="shared" si="5"/>
        <v>10.85</v>
      </c>
      <c r="V45" s="20"/>
      <c r="W45" s="20"/>
      <c r="X45" s="20"/>
      <c r="Y45" s="20"/>
      <c r="Z45" s="20"/>
      <c r="AA45" s="20"/>
      <c r="AB45" s="20"/>
      <c r="AC45" s="20"/>
      <c r="AD45" s="20"/>
      <c r="AE45" s="20" t="s">
        <v>53</v>
      </c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</row>
    <row r="46" spans="1:60" outlineLevel="1" x14ac:dyDescent="0.2">
      <c r="A46" s="21">
        <v>39</v>
      </c>
      <c r="B46" s="21" t="s">
        <v>121</v>
      </c>
      <c r="C46" s="45" t="s">
        <v>122</v>
      </c>
      <c r="D46" s="27" t="s">
        <v>110</v>
      </c>
      <c r="E46" s="33">
        <v>1</v>
      </c>
      <c r="F46" s="35"/>
      <c r="G46" s="35">
        <f t="shared" si="6"/>
        <v>0</v>
      </c>
      <c r="H46" s="35">
        <v>0</v>
      </c>
      <c r="I46" s="35">
        <f t="shared" si="0"/>
        <v>0</v>
      </c>
      <c r="J46" s="35">
        <v>2660</v>
      </c>
      <c r="K46" s="35">
        <f t="shared" si="1"/>
        <v>2660</v>
      </c>
      <c r="L46" s="35">
        <v>0</v>
      </c>
      <c r="M46" s="35">
        <f t="shared" si="2"/>
        <v>0</v>
      </c>
      <c r="N46" s="28">
        <v>0</v>
      </c>
      <c r="O46" s="28">
        <f t="shared" si="3"/>
        <v>0</v>
      </c>
      <c r="P46" s="28">
        <v>0</v>
      </c>
      <c r="Q46" s="28">
        <f t="shared" si="4"/>
        <v>0</v>
      </c>
      <c r="R46" s="28"/>
      <c r="S46" s="28"/>
      <c r="T46" s="29">
        <v>5.734</v>
      </c>
      <c r="U46" s="28">
        <f t="shared" si="5"/>
        <v>5.73</v>
      </c>
      <c r="V46" s="20"/>
      <c r="W46" s="20"/>
      <c r="X46" s="20"/>
      <c r="Y46" s="20"/>
      <c r="Z46" s="20"/>
      <c r="AA46" s="20"/>
      <c r="AB46" s="20"/>
      <c r="AC46" s="20"/>
      <c r="AD46" s="20"/>
      <c r="AE46" s="20" t="s">
        <v>53</v>
      </c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</row>
    <row r="47" spans="1:60" x14ac:dyDescent="0.2">
      <c r="A47" s="22" t="s">
        <v>48</v>
      </c>
      <c r="B47" s="22" t="s">
        <v>14</v>
      </c>
      <c r="C47" s="46" t="s">
        <v>15</v>
      </c>
      <c r="D47" s="30"/>
      <c r="E47" s="34"/>
      <c r="F47" s="36"/>
      <c r="G47" s="36">
        <f>SUM(G48:G128)</f>
        <v>0</v>
      </c>
      <c r="H47" s="36"/>
      <c r="I47" s="36">
        <f>SUM(I48:I128)</f>
        <v>1657025.1800000002</v>
      </c>
      <c r="J47" s="36"/>
      <c r="K47" s="36">
        <f>SUM(K48:K128)</f>
        <v>935167.12</v>
      </c>
      <c r="L47" s="36"/>
      <c r="M47" s="36">
        <f>SUM(M48:M128)</f>
        <v>0</v>
      </c>
      <c r="N47" s="31"/>
      <c r="O47" s="31">
        <f>SUM(O48:O128)</f>
        <v>2.4646000000000003</v>
      </c>
      <c r="P47" s="31"/>
      <c r="Q47" s="31">
        <f>SUM(Q48:Q128)</f>
        <v>1.3241499999999999</v>
      </c>
      <c r="R47" s="31"/>
      <c r="S47" s="31"/>
      <c r="T47" s="32"/>
      <c r="U47" s="31">
        <f>SUM(U48:U128)</f>
        <v>716.98000000000013</v>
      </c>
      <c r="AE47" t="s">
        <v>49</v>
      </c>
    </row>
    <row r="48" spans="1:60" outlineLevel="1" x14ac:dyDescent="0.2">
      <c r="A48" s="21">
        <v>40</v>
      </c>
      <c r="B48" s="21" t="s">
        <v>123</v>
      </c>
      <c r="C48" s="45" t="s">
        <v>124</v>
      </c>
      <c r="D48" s="27" t="s">
        <v>52</v>
      </c>
      <c r="E48" s="33">
        <v>216</v>
      </c>
      <c r="F48" s="35"/>
      <c r="G48" s="35">
        <f t="shared" si="6"/>
        <v>0</v>
      </c>
      <c r="H48" s="35">
        <v>313.33</v>
      </c>
      <c r="I48" s="35">
        <f t="shared" ref="I48:I79" si="7">ROUND(E48*H48,2)</f>
        <v>67679.28</v>
      </c>
      <c r="J48" s="35">
        <v>145.17000000000002</v>
      </c>
      <c r="K48" s="35">
        <f t="shared" ref="K48:K79" si="8">ROUND(E48*J48,2)</f>
        <v>31356.720000000001</v>
      </c>
      <c r="L48" s="35">
        <v>0</v>
      </c>
      <c r="M48" s="35">
        <f t="shared" ref="M48:M79" si="9">G48*(1+L48/100)</f>
        <v>0</v>
      </c>
      <c r="N48" s="28">
        <v>4.2999999999999999E-4</v>
      </c>
      <c r="O48" s="28">
        <f t="shared" ref="O48:O79" si="10">ROUND(E48*N48,5)</f>
        <v>9.2880000000000004E-2</v>
      </c>
      <c r="P48" s="28">
        <v>0</v>
      </c>
      <c r="Q48" s="28">
        <f t="shared" ref="Q48:Q79" si="11">ROUND(E48*P48,5)</f>
        <v>0</v>
      </c>
      <c r="R48" s="28"/>
      <c r="S48" s="28"/>
      <c r="T48" s="29">
        <v>0.27017000000000002</v>
      </c>
      <c r="U48" s="28">
        <f t="shared" ref="U48:U79" si="12">ROUND(E48*T48,2)</f>
        <v>58.36</v>
      </c>
      <c r="V48" s="20"/>
      <c r="W48" s="20"/>
      <c r="X48" s="20"/>
      <c r="Y48" s="20"/>
      <c r="Z48" s="20"/>
      <c r="AA48" s="20"/>
      <c r="AB48" s="20"/>
      <c r="AC48" s="20"/>
      <c r="AD48" s="20"/>
      <c r="AE48" s="20" t="s">
        <v>53</v>
      </c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</row>
    <row r="49" spans="1:60" outlineLevel="1" x14ac:dyDescent="0.2">
      <c r="A49" s="21">
        <v>41</v>
      </c>
      <c r="B49" s="21" t="s">
        <v>125</v>
      </c>
      <c r="C49" s="45" t="s">
        <v>126</v>
      </c>
      <c r="D49" s="27" t="s">
        <v>52</v>
      </c>
      <c r="E49" s="33">
        <v>161</v>
      </c>
      <c r="F49" s="35"/>
      <c r="G49" s="35">
        <f t="shared" si="6"/>
        <v>0</v>
      </c>
      <c r="H49" s="35">
        <v>442.9</v>
      </c>
      <c r="I49" s="35">
        <f t="shared" si="7"/>
        <v>71306.899999999994</v>
      </c>
      <c r="J49" s="35">
        <v>156.10000000000002</v>
      </c>
      <c r="K49" s="35">
        <f t="shared" si="8"/>
        <v>25132.1</v>
      </c>
      <c r="L49" s="35">
        <v>0</v>
      </c>
      <c r="M49" s="35">
        <f t="shared" si="9"/>
        <v>0</v>
      </c>
      <c r="N49" s="28">
        <v>5.2999999999999998E-4</v>
      </c>
      <c r="O49" s="28">
        <f t="shared" si="10"/>
        <v>8.5330000000000003E-2</v>
      </c>
      <c r="P49" s="28">
        <v>0</v>
      </c>
      <c r="Q49" s="28">
        <f t="shared" si="11"/>
        <v>0</v>
      </c>
      <c r="R49" s="28"/>
      <c r="S49" s="28"/>
      <c r="T49" s="29">
        <v>0.29019</v>
      </c>
      <c r="U49" s="28">
        <f t="shared" si="12"/>
        <v>46.72</v>
      </c>
      <c r="V49" s="20"/>
      <c r="W49" s="20"/>
      <c r="X49" s="20"/>
      <c r="Y49" s="20"/>
      <c r="Z49" s="20"/>
      <c r="AA49" s="20"/>
      <c r="AB49" s="20"/>
      <c r="AC49" s="20"/>
      <c r="AD49" s="20"/>
      <c r="AE49" s="20" t="s">
        <v>53</v>
      </c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</row>
    <row r="50" spans="1:60" outlineLevel="1" x14ac:dyDescent="0.2">
      <c r="A50" s="21">
        <v>42</v>
      </c>
      <c r="B50" s="21" t="s">
        <v>127</v>
      </c>
      <c r="C50" s="45" t="s">
        <v>128</v>
      </c>
      <c r="D50" s="27" t="s">
        <v>52</v>
      </c>
      <c r="E50" s="33">
        <v>44</v>
      </c>
      <c r="F50" s="35"/>
      <c r="G50" s="35">
        <f t="shared" si="6"/>
        <v>0</v>
      </c>
      <c r="H50" s="35">
        <v>622.63</v>
      </c>
      <c r="I50" s="35">
        <f t="shared" si="7"/>
        <v>27395.72</v>
      </c>
      <c r="J50" s="35">
        <v>186.37</v>
      </c>
      <c r="K50" s="35">
        <f t="shared" si="8"/>
        <v>8200.2800000000007</v>
      </c>
      <c r="L50" s="35">
        <v>0</v>
      </c>
      <c r="M50" s="35">
        <f t="shared" si="9"/>
        <v>0</v>
      </c>
      <c r="N50" s="28">
        <v>6.2E-4</v>
      </c>
      <c r="O50" s="28">
        <f t="shared" si="10"/>
        <v>2.7279999999999999E-2</v>
      </c>
      <c r="P50" s="28">
        <v>0</v>
      </c>
      <c r="Q50" s="28">
        <f t="shared" si="11"/>
        <v>0</v>
      </c>
      <c r="R50" s="28"/>
      <c r="S50" s="28"/>
      <c r="T50" s="29">
        <v>0.34626000000000001</v>
      </c>
      <c r="U50" s="28">
        <f t="shared" si="12"/>
        <v>15.24</v>
      </c>
      <c r="V50" s="20"/>
      <c r="W50" s="20"/>
      <c r="X50" s="20"/>
      <c r="Y50" s="20"/>
      <c r="Z50" s="20"/>
      <c r="AA50" s="20"/>
      <c r="AB50" s="20"/>
      <c r="AC50" s="20"/>
      <c r="AD50" s="20"/>
      <c r="AE50" s="20" t="s">
        <v>53</v>
      </c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</row>
    <row r="51" spans="1:60" outlineLevel="1" x14ac:dyDescent="0.2">
      <c r="A51" s="21">
        <v>43</v>
      </c>
      <c r="B51" s="21" t="s">
        <v>129</v>
      </c>
      <c r="C51" s="45" t="s">
        <v>130</v>
      </c>
      <c r="D51" s="27" t="s">
        <v>52</v>
      </c>
      <c r="E51" s="33">
        <f>1.2*26</f>
        <v>31.2</v>
      </c>
      <c r="F51" s="35"/>
      <c r="G51" s="35">
        <f t="shared" si="6"/>
        <v>0</v>
      </c>
      <c r="H51" s="35">
        <v>483.28</v>
      </c>
      <c r="I51" s="35">
        <f t="shared" si="7"/>
        <v>15078.34</v>
      </c>
      <c r="J51" s="35">
        <v>127.72000000000003</v>
      </c>
      <c r="K51" s="35">
        <f t="shared" si="8"/>
        <v>3984.86</v>
      </c>
      <c r="L51" s="35">
        <v>0</v>
      </c>
      <c r="M51" s="35">
        <f t="shared" si="9"/>
        <v>0</v>
      </c>
      <c r="N51" s="28">
        <v>7.2999999999999996E-4</v>
      </c>
      <c r="O51" s="28">
        <f t="shared" si="10"/>
        <v>2.2780000000000002E-2</v>
      </c>
      <c r="P51" s="28">
        <v>0</v>
      </c>
      <c r="Q51" s="28">
        <f t="shared" si="11"/>
        <v>0</v>
      </c>
      <c r="R51" s="28"/>
      <c r="S51" s="28"/>
      <c r="T51" s="29">
        <v>0.26300000000000001</v>
      </c>
      <c r="U51" s="28">
        <f t="shared" si="12"/>
        <v>8.2100000000000009</v>
      </c>
      <c r="V51" s="20"/>
      <c r="W51" s="20"/>
      <c r="X51" s="20"/>
      <c r="Y51" s="20"/>
      <c r="Z51" s="20"/>
      <c r="AA51" s="20"/>
      <c r="AB51" s="20"/>
      <c r="AC51" s="20"/>
      <c r="AD51" s="20"/>
      <c r="AE51" s="20" t="s">
        <v>53</v>
      </c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</row>
    <row r="52" spans="1:60" outlineLevel="1" x14ac:dyDescent="0.2">
      <c r="A52" s="21">
        <v>44</v>
      </c>
      <c r="B52" s="21" t="s">
        <v>131</v>
      </c>
      <c r="C52" s="45" t="s">
        <v>132</v>
      </c>
      <c r="D52" s="27" t="s">
        <v>52</v>
      </c>
      <c r="E52" s="33">
        <f>1.2*57</f>
        <v>68.399999999999991</v>
      </c>
      <c r="F52" s="35"/>
      <c r="G52" s="35">
        <f t="shared" si="6"/>
        <v>0</v>
      </c>
      <c r="H52" s="35">
        <v>605.87</v>
      </c>
      <c r="I52" s="35">
        <f t="shared" si="7"/>
        <v>41441.51</v>
      </c>
      <c r="J52" s="35">
        <v>133.13</v>
      </c>
      <c r="K52" s="35">
        <f t="shared" si="8"/>
        <v>9106.09</v>
      </c>
      <c r="L52" s="35">
        <v>0</v>
      </c>
      <c r="M52" s="35">
        <f t="shared" si="9"/>
        <v>0</v>
      </c>
      <c r="N52" s="28">
        <v>9.5E-4</v>
      </c>
      <c r="O52" s="28">
        <f t="shared" si="10"/>
        <v>6.4979999999999996E-2</v>
      </c>
      <c r="P52" s="28">
        <v>0</v>
      </c>
      <c r="Q52" s="28">
        <f t="shared" si="11"/>
        <v>0</v>
      </c>
      <c r="R52" s="28"/>
      <c r="S52" s="28"/>
      <c r="T52" s="29">
        <v>0.27400000000000002</v>
      </c>
      <c r="U52" s="28">
        <f t="shared" si="12"/>
        <v>18.739999999999998</v>
      </c>
      <c r="V52" s="20"/>
      <c r="W52" s="20"/>
      <c r="X52" s="20"/>
      <c r="Y52" s="20"/>
      <c r="Z52" s="20"/>
      <c r="AA52" s="20"/>
      <c r="AB52" s="20"/>
      <c r="AC52" s="20"/>
      <c r="AD52" s="20"/>
      <c r="AE52" s="20" t="s">
        <v>53</v>
      </c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</row>
    <row r="53" spans="1:60" outlineLevel="1" x14ac:dyDescent="0.2">
      <c r="A53" s="21">
        <v>45</v>
      </c>
      <c r="B53" s="21" t="s">
        <v>133</v>
      </c>
      <c r="C53" s="45" t="s">
        <v>134</v>
      </c>
      <c r="D53" s="27" t="s">
        <v>52</v>
      </c>
      <c r="E53" s="33">
        <f>1.2*84</f>
        <v>100.8</v>
      </c>
      <c r="F53" s="35"/>
      <c r="G53" s="35">
        <f t="shared" si="6"/>
        <v>0</v>
      </c>
      <c r="H53" s="35">
        <v>738.47</v>
      </c>
      <c r="I53" s="35">
        <f t="shared" si="7"/>
        <v>74437.78</v>
      </c>
      <c r="J53" s="35">
        <v>138.52999999999997</v>
      </c>
      <c r="K53" s="35">
        <f t="shared" si="8"/>
        <v>13963.82</v>
      </c>
      <c r="L53" s="35">
        <v>0</v>
      </c>
      <c r="M53" s="35">
        <f t="shared" si="9"/>
        <v>0</v>
      </c>
      <c r="N53" s="28">
        <v>1.16E-3</v>
      </c>
      <c r="O53" s="28">
        <f t="shared" si="10"/>
        <v>0.11693000000000001</v>
      </c>
      <c r="P53" s="28">
        <v>0</v>
      </c>
      <c r="Q53" s="28">
        <f t="shared" si="11"/>
        <v>0</v>
      </c>
      <c r="R53" s="28"/>
      <c r="S53" s="28"/>
      <c r="T53" s="29">
        <v>0.28499999999999998</v>
      </c>
      <c r="U53" s="28">
        <f t="shared" si="12"/>
        <v>28.73</v>
      </c>
      <c r="V53" s="20"/>
      <c r="W53" s="20"/>
      <c r="X53" s="20"/>
      <c r="Y53" s="20"/>
      <c r="Z53" s="20"/>
      <c r="AA53" s="20"/>
      <c r="AB53" s="20"/>
      <c r="AC53" s="20"/>
      <c r="AD53" s="20"/>
      <c r="AE53" s="20" t="s">
        <v>53</v>
      </c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20"/>
      <c r="AS53" s="20"/>
      <c r="AT53" s="20"/>
      <c r="AU53" s="20"/>
      <c r="AV53" s="20"/>
      <c r="AW53" s="20"/>
      <c r="AX53" s="20"/>
      <c r="AY53" s="20"/>
      <c r="AZ53" s="20"/>
      <c r="BA53" s="20"/>
      <c r="BB53" s="20"/>
      <c r="BC53" s="20"/>
      <c r="BD53" s="20"/>
      <c r="BE53" s="20"/>
      <c r="BF53" s="20"/>
      <c r="BG53" s="20"/>
      <c r="BH53" s="20"/>
    </row>
    <row r="54" spans="1:60" outlineLevel="1" x14ac:dyDescent="0.2">
      <c r="A54" s="21">
        <v>46</v>
      </c>
      <c r="B54" s="21" t="s">
        <v>135</v>
      </c>
      <c r="C54" s="45" t="s">
        <v>136</v>
      </c>
      <c r="D54" s="27" t="s">
        <v>52</v>
      </c>
      <c r="E54" s="33">
        <f>1.2*98</f>
        <v>117.6</v>
      </c>
      <c r="F54" s="35"/>
      <c r="G54" s="35">
        <f t="shared" si="6"/>
        <v>0</v>
      </c>
      <c r="H54" s="35">
        <v>1031.76</v>
      </c>
      <c r="I54" s="35">
        <f t="shared" si="7"/>
        <v>121334.98</v>
      </c>
      <c r="J54" s="35">
        <v>155.24</v>
      </c>
      <c r="K54" s="35">
        <f t="shared" si="8"/>
        <v>18256.22</v>
      </c>
      <c r="L54" s="35">
        <v>0</v>
      </c>
      <c r="M54" s="35">
        <f t="shared" si="9"/>
        <v>0</v>
      </c>
      <c r="N54" s="28">
        <v>1.66E-3</v>
      </c>
      <c r="O54" s="28">
        <f t="shared" si="10"/>
        <v>0.19522</v>
      </c>
      <c r="P54" s="28">
        <v>0</v>
      </c>
      <c r="Q54" s="28">
        <f t="shared" si="11"/>
        <v>0</v>
      </c>
      <c r="R54" s="28"/>
      <c r="S54" s="28"/>
      <c r="T54" s="29">
        <v>0.31900000000000001</v>
      </c>
      <c r="U54" s="28">
        <f t="shared" si="12"/>
        <v>37.51</v>
      </c>
      <c r="V54" s="20"/>
      <c r="W54" s="20"/>
      <c r="X54" s="20"/>
      <c r="Y54" s="20"/>
      <c r="Z54" s="20"/>
      <c r="AA54" s="20"/>
      <c r="AB54" s="20"/>
      <c r="AC54" s="20"/>
      <c r="AD54" s="20"/>
      <c r="AE54" s="20" t="s">
        <v>53</v>
      </c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  <c r="AS54" s="20"/>
      <c r="AT54" s="20"/>
      <c r="AU54" s="20"/>
      <c r="AV54" s="20"/>
      <c r="AW54" s="20"/>
      <c r="AX54" s="20"/>
      <c r="AY54" s="20"/>
      <c r="AZ54" s="20"/>
      <c r="BA54" s="20"/>
      <c r="BB54" s="20"/>
      <c r="BC54" s="20"/>
      <c r="BD54" s="20"/>
      <c r="BE54" s="20"/>
      <c r="BF54" s="20"/>
      <c r="BG54" s="20"/>
      <c r="BH54" s="20"/>
    </row>
    <row r="55" spans="1:60" outlineLevel="1" x14ac:dyDescent="0.2">
      <c r="A55" s="21">
        <v>47</v>
      </c>
      <c r="B55" s="21" t="s">
        <v>137</v>
      </c>
      <c r="C55" s="45" t="s">
        <v>138</v>
      </c>
      <c r="D55" s="27" t="s">
        <v>52</v>
      </c>
      <c r="E55" s="33">
        <f>1.2*121</f>
        <v>145.19999999999999</v>
      </c>
      <c r="F55" s="35"/>
      <c r="G55" s="35">
        <f t="shared" si="6"/>
        <v>0</v>
      </c>
      <c r="H55" s="35">
        <v>1354.38</v>
      </c>
      <c r="I55" s="35">
        <f t="shared" si="7"/>
        <v>196655.98</v>
      </c>
      <c r="J55" s="35">
        <v>161.61999999999989</v>
      </c>
      <c r="K55" s="35">
        <f t="shared" si="8"/>
        <v>23467.22</v>
      </c>
      <c r="L55" s="35">
        <v>0</v>
      </c>
      <c r="M55" s="35">
        <f t="shared" si="9"/>
        <v>0</v>
      </c>
      <c r="N55" s="28">
        <v>1.98E-3</v>
      </c>
      <c r="O55" s="28">
        <f t="shared" si="10"/>
        <v>0.28749999999999998</v>
      </c>
      <c r="P55" s="28">
        <v>0</v>
      </c>
      <c r="Q55" s="28">
        <f t="shared" si="11"/>
        <v>0</v>
      </c>
      <c r="R55" s="28"/>
      <c r="S55" s="28"/>
      <c r="T55" s="29">
        <v>0.33200000000000002</v>
      </c>
      <c r="U55" s="28">
        <f t="shared" si="12"/>
        <v>48.21</v>
      </c>
      <c r="V55" s="20"/>
      <c r="W55" s="20"/>
      <c r="X55" s="20"/>
      <c r="Y55" s="20"/>
      <c r="Z55" s="20"/>
      <c r="AA55" s="20"/>
      <c r="AB55" s="20"/>
      <c r="AC55" s="20"/>
      <c r="AD55" s="20"/>
      <c r="AE55" s="20" t="s">
        <v>53</v>
      </c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</row>
    <row r="56" spans="1:60" outlineLevel="1" x14ac:dyDescent="0.2">
      <c r="A56" s="21">
        <v>48</v>
      </c>
      <c r="B56" s="21" t="s">
        <v>139</v>
      </c>
      <c r="C56" s="45" t="s">
        <v>140</v>
      </c>
      <c r="D56" s="27" t="s">
        <v>52</v>
      </c>
      <c r="E56" s="33">
        <f>1.2*97</f>
        <v>116.39999999999999</v>
      </c>
      <c r="F56" s="35"/>
      <c r="G56" s="35">
        <f t="shared" si="6"/>
        <v>0</v>
      </c>
      <c r="H56" s="35">
        <v>1713.52</v>
      </c>
      <c r="I56" s="35">
        <f t="shared" si="7"/>
        <v>199453.73</v>
      </c>
      <c r="J56" s="35">
        <v>169.48000000000002</v>
      </c>
      <c r="K56" s="35">
        <f t="shared" si="8"/>
        <v>19727.47</v>
      </c>
      <c r="L56" s="35">
        <v>0</v>
      </c>
      <c r="M56" s="35">
        <f t="shared" si="9"/>
        <v>0</v>
      </c>
      <c r="N56" s="28">
        <v>2.5300000000000001E-3</v>
      </c>
      <c r="O56" s="28">
        <f t="shared" si="10"/>
        <v>0.29448999999999997</v>
      </c>
      <c r="P56" s="28">
        <v>0</v>
      </c>
      <c r="Q56" s="28">
        <f t="shared" si="11"/>
        <v>0</v>
      </c>
      <c r="R56" s="28"/>
      <c r="S56" s="28"/>
      <c r="T56" s="29">
        <v>0.34799999999999998</v>
      </c>
      <c r="U56" s="28">
        <f t="shared" si="12"/>
        <v>40.51</v>
      </c>
      <c r="V56" s="20"/>
      <c r="W56" s="20"/>
      <c r="X56" s="20"/>
      <c r="Y56" s="20"/>
      <c r="Z56" s="20"/>
      <c r="AA56" s="20"/>
      <c r="AB56" s="20"/>
      <c r="AC56" s="20"/>
      <c r="AD56" s="20"/>
      <c r="AE56" s="20" t="s">
        <v>53</v>
      </c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  <c r="AV56" s="20"/>
      <c r="AW56" s="20"/>
      <c r="AX56" s="20"/>
      <c r="AY56" s="20"/>
      <c r="AZ56" s="20"/>
      <c r="BA56" s="20"/>
      <c r="BB56" s="20"/>
      <c r="BC56" s="20"/>
      <c r="BD56" s="20"/>
      <c r="BE56" s="20"/>
      <c r="BF56" s="20"/>
      <c r="BG56" s="20"/>
      <c r="BH56" s="20"/>
    </row>
    <row r="57" spans="1:60" outlineLevel="1" x14ac:dyDescent="0.2">
      <c r="A57" s="21">
        <v>49</v>
      </c>
      <c r="B57" s="21" t="s">
        <v>141</v>
      </c>
      <c r="C57" s="45" t="s">
        <v>142</v>
      </c>
      <c r="D57" s="27" t="s">
        <v>52</v>
      </c>
      <c r="E57" s="33">
        <f>119*1.2</f>
        <v>142.79999999999998</v>
      </c>
      <c r="F57" s="35"/>
      <c r="G57" s="35">
        <f t="shared" si="6"/>
        <v>0</v>
      </c>
      <c r="H57" s="35">
        <v>5005.1400000000003</v>
      </c>
      <c r="I57" s="35">
        <f t="shared" si="7"/>
        <v>714733.99</v>
      </c>
      <c r="J57" s="35">
        <v>204.85999999999967</v>
      </c>
      <c r="K57" s="35">
        <f t="shared" si="8"/>
        <v>29254.01</v>
      </c>
      <c r="L57" s="35">
        <v>0</v>
      </c>
      <c r="M57" s="35">
        <f t="shared" si="9"/>
        <v>0</v>
      </c>
      <c r="N57" s="28">
        <v>2.99E-3</v>
      </c>
      <c r="O57" s="28">
        <f t="shared" si="10"/>
        <v>0.42697000000000002</v>
      </c>
      <c r="P57" s="28">
        <v>0</v>
      </c>
      <c r="Q57" s="28">
        <f t="shared" si="11"/>
        <v>0</v>
      </c>
      <c r="R57" s="28"/>
      <c r="S57" s="28"/>
      <c r="T57" s="29">
        <v>0.42</v>
      </c>
      <c r="U57" s="28">
        <f t="shared" si="12"/>
        <v>59.98</v>
      </c>
      <c r="V57" s="20"/>
      <c r="W57" s="20"/>
      <c r="X57" s="20"/>
      <c r="Y57" s="20"/>
      <c r="Z57" s="20"/>
      <c r="AA57" s="20"/>
      <c r="AB57" s="20"/>
      <c r="AC57" s="20"/>
      <c r="AD57" s="20"/>
      <c r="AE57" s="20" t="s">
        <v>53</v>
      </c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  <c r="AV57" s="20"/>
      <c r="AW57" s="20"/>
      <c r="AX57" s="20"/>
      <c r="AY57" s="20"/>
      <c r="AZ57" s="20"/>
      <c r="BA57" s="20"/>
      <c r="BB57" s="20"/>
      <c r="BC57" s="20"/>
      <c r="BD57" s="20"/>
      <c r="BE57" s="20"/>
      <c r="BF57" s="20"/>
      <c r="BG57" s="20"/>
      <c r="BH57" s="20"/>
    </row>
    <row r="58" spans="1:60" outlineLevel="1" x14ac:dyDescent="0.2">
      <c r="A58" s="21">
        <v>50</v>
      </c>
      <c r="B58" s="21" t="s">
        <v>143</v>
      </c>
      <c r="C58" s="45" t="s">
        <v>144</v>
      </c>
      <c r="D58" s="27" t="s">
        <v>52</v>
      </c>
      <c r="E58" s="33">
        <v>1</v>
      </c>
      <c r="F58" s="35"/>
      <c r="G58" s="35">
        <f t="shared" si="6"/>
        <v>0</v>
      </c>
      <c r="H58" s="35">
        <v>5585.31</v>
      </c>
      <c r="I58" s="35">
        <f t="shared" si="7"/>
        <v>5585.31</v>
      </c>
      <c r="J58" s="35">
        <v>214.6899999999996</v>
      </c>
      <c r="K58" s="35">
        <f t="shared" si="8"/>
        <v>214.69</v>
      </c>
      <c r="L58" s="35">
        <v>0</v>
      </c>
      <c r="M58" s="35">
        <f t="shared" si="9"/>
        <v>0</v>
      </c>
      <c r="N58" s="28">
        <v>3.2499999999999999E-3</v>
      </c>
      <c r="O58" s="28">
        <f t="shared" si="10"/>
        <v>3.2499999999999999E-3</v>
      </c>
      <c r="P58" s="28">
        <v>0</v>
      </c>
      <c r="Q58" s="28">
        <f t="shared" si="11"/>
        <v>0</v>
      </c>
      <c r="R58" s="28"/>
      <c r="S58" s="28"/>
      <c r="T58" s="29">
        <v>0.44</v>
      </c>
      <c r="U58" s="28">
        <f t="shared" si="12"/>
        <v>0.44</v>
      </c>
      <c r="V58" s="20"/>
      <c r="W58" s="20"/>
      <c r="X58" s="20"/>
      <c r="Y58" s="20"/>
      <c r="Z58" s="20"/>
      <c r="AA58" s="20"/>
      <c r="AB58" s="20"/>
      <c r="AC58" s="20"/>
      <c r="AD58" s="20"/>
      <c r="AE58" s="20" t="s">
        <v>53</v>
      </c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20"/>
      <c r="AS58" s="20"/>
      <c r="AT58" s="20"/>
      <c r="AU58" s="20"/>
      <c r="AV58" s="20"/>
      <c r="AW58" s="20"/>
      <c r="AX58" s="20"/>
      <c r="AY58" s="20"/>
      <c r="AZ58" s="20"/>
      <c r="BA58" s="20"/>
      <c r="BB58" s="20"/>
      <c r="BC58" s="20"/>
      <c r="BD58" s="20"/>
      <c r="BE58" s="20"/>
      <c r="BF58" s="20"/>
      <c r="BG58" s="20"/>
      <c r="BH58" s="20"/>
    </row>
    <row r="59" spans="1:60" outlineLevel="1" x14ac:dyDescent="0.2">
      <c r="A59" s="21">
        <v>51</v>
      </c>
      <c r="B59" s="21" t="s">
        <v>145</v>
      </c>
      <c r="C59" s="45" t="s">
        <v>146</v>
      </c>
      <c r="D59" s="27" t="s">
        <v>52</v>
      </c>
      <c r="E59" s="33">
        <v>216</v>
      </c>
      <c r="F59" s="35"/>
      <c r="G59" s="35">
        <f t="shared" si="6"/>
        <v>0</v>
      </c>
      <c r="H59" s="35">
        <v>0</v>
      </c>
      <c r="I59" s="35">
        <f t="shared" si="7"/>
        <v>0</v>
      </c>
      <c r="J59" s="35">
        <v>36</v>
      </c>
      <c r="K59" s="35">
        <f t="shared" si="8"/>
        <v>7776</v>
      </c>
      <c r="L59" s="35">
        <v>0</v>
      </c>
      <c r="M59" s="35">
        <f t="shared" si="9"/>
        <v>0</v>
      </c>
      <c r="N59" s="28">
        <v>1E-4</v>
      </c>
      <c r="O59" s="28">
        <f t="shared" si="10"/>
        <v>2.1600000000000001E-2</v>
      </c>
      <c r="P59" s="28">
        <v>0</v>
      </c>
      <c r="Q59" s="28">
        <f t="shared" si="11"/>
        <v>0</v>
      </c>
      <c r="R59" s="28"/>
      <c r="S59" s="28"/>
      <c r="T59" s="29">
        <v>0</v>
      </c>
      <c r="U59" s="28">
        <f t="shared" si="12"/>
        <v>0</v>
      </c>
      <c r="V59" s="20"/>
      <c r="W59" s="20"/>
      <c r="X59" s="20"/>
      <c r="Y59" s="20"/>
      <c r="Z59" s="20"/>
      <c r="AA59" s="20"/>
      <c r="AB59" s="20"/>
      <c r="AC59" s="20"/>
      <c r="AD59" s="20"/>
      <c r="AE59" s="20" t="s">
        <v>53</v>
      </c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20"/>
      <c r="AS59" s="20"/>
      <c r="AT59" s="20"/>
      <c r="AU59" s="20"/>
      <c r="AV59" s="20"/>
      <c r="AW59" s="20"/>
      <c r="AX59" s="20"/>
      <c r="AY59" s="20"/>
      <c r="AZ59" s="20"/>
      <c r="BA59" s="20"/>
      <c r="BB59" s="20"/>
      <c r="BC59" s="20"/>
      <c r="BD59" s="20"/>
      <c r="BE59" s="20"/>
      <c r="BF59" s="20"/>
      <c r="BG59" s="20"/>
      <c r="BH59" s="20"/>
    </row>
    <row r="60" spans="1:60" outlineLevel="1" x14ac:dyDescent="0.2">
      <c r="A60" s="21">
        <v>52</v>
      </c>
      <c r="B60" s="21" t="s">
        <v>147</v>
      </c>
      <c r="C60" s="45" t="s">
        <v>148</v>
      </c>
      <c r="D60" s="27" t="s">
        <v>52</v>
      </c>
      <c r="E60" s="33">
        <v>171</v>
      </c>
      <c r="F60" s="35"/>
      <c r="G60" s="35">
        <f t="shared" si="6"/>
        <v>0</v>
      </c>
      <c r="H60" s="35">
        <v>0</v>
      </c>
      <c r="I60" s="35">
        <f t="shared" si="7"/>
        <v>0</v>
      </c>
      <c r="J60" s="35">
        <v>41</v>
      </c>
      <c r="K60" s="35">
        <f t="shared" si="8"/>
        <v>7011</v>
      </c>
      <c r="L60" s="35">
        <v>0</v>
      </c>
      <c r="M60" s="35">
        <f t="shared" si="9"/>
        <v>0</v>
      </c>
      <c r="N60" s="28">
        <v>1E-4</v>
      </c>
      <c r="O60" s="28">
        <f t="shared" si="10"/>
        <v>1.7100000000000001E-2</v>
      </c>
      <c r="P60" s="28">
        <v>0</v>
      </c>
      <c r="Q60" s="28">
        <f t="shared" si="11"/>
        <v>0</v>
      </c>
      <c r="R60" s="28"/>
      <c r="S60" s="28"/>
      <c r="T60" s="29">
        <v>0</v>
      </c>
      <c r="U60" s="28">
        <f t="shared" si="12"/>
        <v>0</v>
      </c>
      <c r="V60" s="20"/>
      <c r="W60" s="20"/>
      <c r="X60" s="20"/>
      <c r="Y60" s="20"/>
      <c r="Z60" s="20"/>
      <c r="AA60" s="20"/>
      <c r="AB60" s="20"/>
      <c r="AC60" s="20"/>
      <c r="AD60" s="20"/>
      <c r="AE60" s="20" t="s">
        <v>53</v>
      </c>
      <c r="AF60" s="20"/>
      <c r="AG60" s="20"/>
      <c r="AH60" s="20"/>
      <c r="AI60" s="20"/>
      <c r="AJ60" s="20"/>
      <c r="AK60" s="20"/>
      <c r="AL60" s="20"/>
      <c r="AM60" s="20"/>
      <c r="AN60" s="20"/>
      <c r="AO60" s="20"/>
      <c r="AP60" s="20"/>
      <c r="AQ60" s="20"/>
      <c r="AR60" s="20"/>
      <c r="AS60" s="20"/>
      <c r="AT60" s="20"/>
      <c r="AU60" s="20"/>
      <c r="AV60" s="20"/>
      <c r="AW60" s="20"/>
      <c r="AX60" s="20"/>
      <c r="AY60" s="20"/>
      <c r="AZ60" s="20"/>
      <c r="BA60" s="20"/>
      <c r="BB60" s="20"/>
      <c r="BC60" s="20"/>
      <c r="BD60" s="20"/>
      <c r="BE60" s="20"/>
      <c r="BF60" s="20"/>
      <c r="BG60" s="20"/>
      <c r="BH60" s="20"/>
    </row>
    <row r="61" spans="1:60" outlineLevel="1" x14ac:dyDescent="0.2">
      <c r="A61" s="21">
        <v>53</v>
      </c>
      <c r="B61" s="21" t="s">
        <v>149</v>
      </c>
      <c r="C61" s="45" t="s">
        <v>150</v>
      </c>
      <c r="D61" s="27" t="s">
        <v>52</v>
      </c>
      <c r="E61" s="33">
        <v>75</v>
      </c>
      <c r="F61" s="35"/>
      <c r="G61" s="35">
        <f t="shared" si="6"/>
        <v>0</v>
      </c>
      <c r="H61" s="35">
        <v>0</v>
      </c>
      <c r="I61" s="35">
        <f t="shared" si="7"/>
        <v>0</v>
      </c>
      <c r="J61" s="35">
        <v>47</v>
      </c>
      <c r="K61" s="35">
        <f t="shared" si="8"/>
        <v>3525</v>
      </c>
      <c r="L61" s="35">
        <v>0</v>
      </c>
      <c r="M61" s="35">
        <f t="shared" si="9"/>
        <v>0</v>
      </c>
      <c r="N61" s="28">
        <v>2.0000000000000001E-4</v>
      </c>
      <c r="O61" s="28">
        <f t="shared" si="10"/>
        <v>1.4999999999999999E-2</v>
      </c>
      <c r="P61" s="28">
        <v>0</v>
      </c>
      <c r="Q61" s="28">
        <f t="shared" si="11"/>
        <v>0</v>
      </c>
      <c r="R61" s="28"/>
      <c r="S61" s="28"/>
      <c r="T61" s="29">
        <v>0</v>
      </c>
      <c r="U61" s="28">
        <f t="shared" si="12"/>
        <v>0</v>
      </c>
      <c r="V61" s="20"/>
      <c r="W61" s="20"/>
      <c r="X61" s="20"/>
      <c r="Y61" s="20"/>
      <c r="Z61" s="20"/>
      <c r="AA61" s="20"/>
      <c r="AB61" s="20"/>
      <c r="AC61" s="20"/>
      <c r="AD61" s="20"/>
      <c r="AE61" s="20" t="s">
        <v>53</v>
      </c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20"/>
      <c r="AS61" s="20"/>
      <c r="AT61" s="20"/>
      <c r="AU61" s="20"/>
      <c r="AV61" s="20"/>
      <c r="AW61" s="20"/>
      <c r="AX61" s="20"/>
      <c r="AY61" s="20"/>
      <c r="AZ61" s="20"/>
      <c r="BA61" s="20"/>
      <c r="BB61" s="20"/>
      <c r="BC61" s="20"/>
      <c r="BD61" s="20"/>
      <c r="BE61" s="20"/>
      <c r="BF61" s="20"/>
      <c r="BG61" s="20"/>
      <c r="BH61" s="20"/>
    </row>
    <row r="62" spans="1:60" outlineLevel="1" x14ac:dyDescent="0.2">
      <c r="A62" s="21">
        <v>54</v>
      </c>
      <c r="B62" s="21" t="s">
        <v>151</v>
      </c>
      <c r="C62" s="45" t="s">
        <v>152</v>
      </c>
      <c r="D62" s="27" t="s">
        <v>52</v>
      </c>
      <c r="E62" s="33">
        <v>17</v>
      </c>
      <c r="F62" s="35"/>
      <c r="G62" s="35">
        <f t="shared" si="6"/>
        <v>0</v>
      </c>
      <c r="H62" s="35">
        <v>0</v>
      </c>
      <c r="I62" s="35">
        <f t="shared" si="7"/>
        <v>0</v>
      </c>
      <c r="J62" s="35">
        <v>79</v>
      </c>
      <c r="K62" s="35">
        <f t="shared" si="8"/>
        <v>1343</v>
      </c>
      <c r="L62" s="35">
        <v>0</v>
      </c>
      <c r="M62" s="35">
        <f t="shared" si="9"/>
        <v>0</v>
      </c>
      <c r="N62" s="28">
        <v>2.9999999999999997E-4</v>
      </c>
      <c r="O62" s="28">
        <f t="shared" si="10"/>
        <v>5.1000000000000004E-3</v>
      </c>
      <c r="P62" s="28">
        <v>0</v>
      </c>
      <c r="Q62" s="28">
        <f t="shared" si="11"/>
        <v>0</v>
      </c>
      <c r="R62" s="28"/>
      <c r="S62" s="28"/>
      <c r="T62" s="29">
        <v>0</v>
      </c>
      <c r="U62" s="28">
        <f t="shared" si="12"/>
        <v>0</v>
      </c>
      <c r="V62" s="20"/>
      <c r="W62" s="20"/>
      <c r="X62" s="20"/>
      <c r="Y62" s="20"/>
      <c r="Z62" s="20"/>
      <c r="AA62" s="20"/>
      <c r="AB62" s="20"/>
      <c r="AC62" s="20"/>
      <c r="AD62" s="20"/>
      <c r="AE62" s="20" t="s">
        <v>53</v>
      </c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20"/>
      <c r="AS62" s="20"/>
      <c r="AT62" s="20"/>
      <c r="AU62" s="20"/>
      <c r="AV62" s="20"/>
      <c r="AW62" s="20"/>
      <c r="AX62" s="20"/>
      <c r="AY62" s="20"/>
      <c r="AZ62" s="20"/>
      <c r="BA62" s="20"/>
      <c r="BB62" s="20"/>
      <c r="BC62" s="20"/>
      <c r="BD62" s="20"/>
      <c r="BE62" s="20"/>
      <c r="BF62" s="20"/>
      <c r="BG62" s="20"/>
      <c r="BH62" s="20"/>
    </row>
    <row r="63" spans="1:60" ht="22.5" outlineLevel="1" x14ac:dyDescent="0.2">
      <c r="A63" s="21">
        <v>55</v>
      </c>
      <c r="B63" s="21" t="s">
        <v>153</v>
      </c>
      <c r="C63" s="45" t="s">
        <v>330</v>
      </c>
      <c r="D63" s="27" t="s">
        <v>52</v>
      </c>
      <c r="E63" s="33">
        <v>26</v>
      </c>
      <c r="F63" s="35"/>
      <c r="G63" s="35">
        <f t="shared" si="6"/>
        <v>0</v>
      </c>
      <c r="H63" s="35">
        <v>0</v>
      </c>
      <c r="I63" s="35">
        <f t="shared" si="7"/>
        <v>0</v>
      </c>
      <c r="J63" s="35">
        <v>103</v>
      </c>
      <c r="K63" s="35">
        <f t="shared" si="8"/>
        <v>2678</v>
      </c>
      <c r="L63" s="35">
        <v>0</v>
      </c>
      <c r="M63" s="35">
        <f t="shared" si="9"/>
        <v>0</v>
      </c>
      <c r="N63" s="28">
        <v>2.0000000000000001E-4</v>
      </c>
      <c r="O63" s="28">
        <f t="shared" si="10"/>
        <v>5.1999999999999998E-3</v>
      </c>
      <c r="P63" s="28">
        <v>0</v>
      </c>
      <c r="Q63" s="28">
        <f t="shared" si="11"/>
        <v>0</v>
      </c>
      <c r="R63" s="28"/>
      <c r="S63" s="28"/>
      <c r="T63" s="29">
        <v>0</v>
      </c>
      <c r="U63" s="28">
        <f t="shared" si="12"/>
        <v>0</v>
      </c>
      <c r="V63" s="20"/>
      <c r="W63" s="20"/>
      <c r="X63" s="20"/>
      <c r="Y63" s="20"/>
      <c r="Z63" s="20"/>
      <c r="AA63" s="20"/>
      <c r="AB63" s="20"/>
      <c r="AC63" s="20"/>
      <c r="AD63" s="20"/>
      <c r="AE63" s="20" t="s">
        <v>53</v>
      </c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20"/>
      <c r="AS63" s="20"/>
      <c r="AT63" s="20"/>
      <c r="AU63" s="20"/>
      <c r="AV63" s="20"/>
      <c r="AW63" s="20"/>
      <c r="AX63" s="20"/>
      <c r="AY63" s="20"/>
      <c r="AZ63" s="20"/>
      <c r="BA63" s="20"/>
      <c r="BB63" s="20"/>
      <c r="BC63" s="20"/>
      <c r="BD63" s="20"/>
      <c r="BE63" s="20"/>
      <c r="BF63" s="20"/>
      <c r="BG63" s="20"/>
      <c r="BH63" s="20"/>
    </row>
    <row r="64" spans="1:60" ht="22.5" outlineLevel="1" x14ac:dyDescent="0.2">
      <c r="A64" s="21">
        <v>56</v>
      </c>
      <c r="B64" s="21" t="s">
        <v>154</v>
      </c>
      <c r="C64" s="45" t="s">
        <v>331</v>
      </c>
      <c r="D64" s="27" t="s">
        <v>52</v>
      </c>
      <c r="E64" s="33">
        <v>47</v>
      </c>
      <c r="F64" s="35"/>
      <c r="G64" s="35">
        <f t="shared" si="6"/>
        <v>0</v>
      </c>
      <c r="H64" s="35">
        <v>0</v>
      </c>
      <c r="I64" s="35">
        <f t="shared" si="7"/>
        <v>0</v>
      </c>
      <c r="J64" s="35">
        <v>133</v>
      </c>
      <c r="K64" s="35">
        <f t="shared" si="8"/>
        <v>6251</v>
      </c>
      <c r="L64" s="35">
        <v>0</v>
      </c>
      <c r="M64" s="35">
        <f t="shared" si="9"/>
        <v>0</v>
      </c>
      <c r="N64" s="28">
        <v>2.0000000000000001E-4</v>
      </c>
      <c r="O64" s="28">
        <f t="shared" si="10"/>
        <v>9.4000000000000004E-3</v>
      </c>
      <c r="P64" s="28">
        <v>0</v>
      </c>
      <c r="Q64" s="28">
        <f t="shared" si="11"/>
        <v>0</v>
      </c>
      <c r="R64" s="28"/>
      <c r="S64" s="28"/>
      <c r="T64" s="29">
        <v>0</v>
      </c>
      <c r="U64" s="28">
        <f t="shared" si="12"/>
        <v>0</v>
      </c>
      <c r="V64" s="20"/>
      <c r="W64" s="20"/>
      <c r="X64" s="20"/>
      <c r="Y64" s="20"/>
      <c r="Z64" s="20"/>
      <c r="AA64" s="20"/>
      <c r="AB64" s="20"/>
      <c r="AC64" s="20"/>
      <c r="AD64" s="20"/>
      <c r="AE64" s="20" t="s">
        <v>53</v>
      </c>
      <c r="AF64" s="20"/>
      <c r="AG64" s="20"/>
      <c r="AH64" s="20"/>
      <c r="AI64" s="20"/>
      <c r="AJ64" s="20"/>
      <c r="AK64" s="20"/>
      <c r="AL64" s="20"/>
      <c r="AM64" s="20"/>
      <c r="AN64" s="20"/>
      <c r="AO64" s="20"/>
      <c r="AP64" s="20"/>
      <c r="AQ64" s="20"/>
      <c r="AR64" s="20"/>
      <c r="AS64" s="20"/>
      <c r="AT64" s="20"/>
      <c r="AU64" s="20"/>
      <c r="AV64" s="20"/>
      <c r="AW64" s="20"/>
      <c r="AX64" s="20"/>
      <c r="AY64" s="20"/>
      <c r="AZ64" s="20"/>
      <c r="BA64" s="20"/>
      <c r="BB64" s="20"/>
      <c r="BC64" s="20"/>
      <c r="BD64" s="20"/>
      <c r="BE64" s="20"/>
      <c r="BF64" s="20"/>
      <c r="BG64" s="20"/>
      <c r="BH64" s="20"/>
    </row>
    <row r="65" spans="1:60" ht="22.5" outlineLevel="1" x14ac:dyDescent="0.2">
      <c r="A65" s="21">
        <v>57</v>
      </c>
      <c r="B65" s="21" t="s">
        <v>155</v>
      </c>
      <c r="C65" s="45" t="s">
        <v>332</v>
      </c>
      <c r="D65" s="27" t="s">
        <v>52</v>
      </c>
      <c r="E65" s="33">
        <v>53</v>
      </c>
      <c r="F65" s="35"/>
      <c r="G65" s="35">
        <f t="shared" si="6"/>
        <v>0</v>
      </c>
      <c r="H65" s="35">
        <v>0</v>
      </c>
      <c r="I65" s="35">
        <f t="shared" si="7"/>
        <v>0</v>
      </c>
      <c r="J65" s="35">
        <v>143</v>
      </c>
      <c r="K65" s="35">
        <f t="shared" si="8"/>
        <v>7579</v>
      </c>
      <c r="L65" s="35">
        <v>0</v>
      </c>
      <c r="M65" s="35">
        <f t="shared" si="9"/>
        <v>0</v>
      </c>
      <c r="N65" s="28">
        <v>2.9999999999999997E-4</v>
      </c>
      <c r="O65" s="28">
        <f t="shared" si="10"/>
        <v>1.5900000000000001E-2</v>
      </c>
      <c r="P65" s="28">
        <v>0</v>
      </c>
      <c r="Q65" s="28">
        <f t="shared" si="11"/>
        <v>0</v>
      </c>
      <c r="R65" s="28"/>
      <c r="S65" s="28"/>
      <c r="T65" s="29">
        <v>0</v>
      </c>
      <c r="U65" s="28">
        <f t="shared" si="12"/>
        <v>0</v>
      </c>
      <c r="V65" s="20"/>
      <c r="W65" s="20"/>
      <c r="X65" s="20"/>
      <c r="Y65" s="20"/>
      <c r="Z65" s="20"/>
      <c r="AA65" s="20"/>
      <c r="AB65" s="20"/>
      <c r="AC65" s="20"/>
      <c r="AD65" s="20"/>
      <c r="AE65" s="20" t="s">
        <v>53</v>
      </c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20"/>
      <c r="AS65" s="20"/>
      <c r="AT65" s="20"/>
      <c r="AU65" s="20"/>
      <c r="AV65" s="20"/>
      <c r="AW65" s="20"/>
      <c r="AX65" s="20"/>
      <c r="AY65" s="20"/>
      <c r="AZ65" s="20"/>
      <c r="BA65" s="20"/>
      <c r="BB65" s="20"/>
      <c r="BC65" s="20"/>
      <c r="BD65" s="20"/>
      <c r="BE65" s="20"/>
      <c r="BF65" s="20"/>
      <c r="BG65" s="20"/>
      <c r="BH65" s="20"/>
    </row>
    <row r="66" spans="1:60" ht="22.5" outlineLevel="1" x14ac:dyDescent="0.2">
      <c r="A66" s="21">
        <v>58</v>
      </c>
      <c r="B66" s="21" t="s">
        <v>156</v>
      </c>
      <c r="C66" s="45" t="s">
        <v>333</v>
      </c>
      <c r="D66" s="27" t="s">
        <v>52</v>
      </c>
      <c r="E66" s="33">
        <v>98</v>
      </c>
      <c r="F66" s="35"/>
      <c r="G66" s="35">
        <f t="shared" si="6"/>
        <v>0</v>
      </c>
      <c r="H66" s="35">
        <v>0</v>
      </c>
      <c r="I66" s="35">
        <f t="shared" si="7"/>
        <v>0</v>
      </c>
      <c r="J66" s="35">
        <v>148</v>
      </c>
      <c r="K66" s="35">
        <f t="shared" si="8"/>
        <v>14504</v>
      </c>
      <c r="L66" s="35">
        <v>0</v>
      </c>
      <c r="M66" s="35">
        <f t="shared" si="9"/>
        <v>0</v>
      </c>
      <c r="N66" s="28">
        <v>2.9999999999999997E-4</v>
      </c>
      <c r="O66" s="28">
        <f t="shared" si="10"/>
        <v>2.9399999999999999E-2</v>
      </c>
      <c r="P66" s="28">
        <v>0</v>
      </c>
      <c r="Q66" s="28">
        <f t="shared" si="11"/>
        <v>0</v>
      </c>
      <c r="R66" s="28"/>
      <c r="S66" s="28"/>
      <c r="T66" s="29">
        <v>0</v>
      </c>
      <c r="U66" s="28">
        <f t="shared" si="12"/>
        <v>0</v>
      </c>
      <c r="V66" s="20"/>
      <c r="W66" s="20"/>
      <c r="X66" s="20"/>
      <c r="Y66" s="20"/>
      <c r="Z66" s="20"/>
      <c r="AA66" s="20"/>
      <c r="AB66" s="20"/>
      <c r="AC66" s="20"/>
      <c r="AD66" s="20"/>
      <c r="AE66" s="20" t="s">
        <v>53</v>
      </c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20"/>
      <c r="AS66" s="20"/>
      <c r="AT66" s="20"/>
      <c r="AU66" s="20"/>
      <c r="AV66" s="20"/>
      <c r="AW66" s="20"/>
      <c r="AX66" s="20"/>
      <c r="AY66" s="20"/>
      <c r="AZ66" s="20"/>
      <c r="BA66" s="20"/>
      <c r="BB66" s="20"/>
      <c r="BC66" s="20"/>
      <c r="BD66" s="20"/>
      <c r="BE66" s="20"/>
      <c r="BF66" s="20"/>
      <c r="BG66" s="20"/>
      <c r="BH66" s="20"/>
    </row>
    <row r="67" spans="1:60" ht="22.5" outlineLevel="1" x14ac:dyDescent="0.2">
      <c r="A67" s="21">
        <v>59</v>
      </c>
      <c r="B67" s="21" t="s">
        <v>157</v>
      </c>
      <c r="C67" s="45" t="s">
        <v>334</v>
      </c>
      <c r="D67" s="27" t="s">
        <v>52</v>
      </c>
      <c r="E67" s="33">
        <v>121</v>
      </c>
      <c r="F67" s="35"/>
      <c r="G67" s="35">
        <f t="shared" si="6"/>
        <v>0</v>
      </c>
      <c r="H67" s="35">
        <v>0</v>
      </c>
      <c r="I67" s="35">
        <f t="shared" si="7"/>
        <v>0</v>
      </c>
      <c r="J67" s="35">
        <v>155</v>
      </c>
      <c r="K67" s="35">
        <f t="shared" si="8"/>
        <v>18755</v>
      </c>
      <c r="L67" s="35">
        <v>0</v>
      </c>
      <c r="M67" s="35">
        <f t="shared" si="9"/>
        <v>0</v>
      </c>
      <c r="N67" s="28">
        <v>4.0000000000000002E-4</v>
      </c>
      <c r="O67" s="28">
        <f t="shared" si="10"/>
        <v>4.8399999999999999E-2</v>
      </c>
      <c r="P67" s="28">
        <v>0</v>
      </c>
      <c r="Q67" s="28">
        <f t="shared" si="11"/>
        <v>0</v>
      </c>
      <c r="R67" s="28"/>
      <c r="S67" s="28"/>
      <c r="T67" s="29">
        <v>0</v>
      </c>
      <c r="U67" s="28">
        <f t="shared" si="12"/>
        <v>0</v>
      </c>
      <c r="V67" s="20"/>
      <c r="W67" s="20"/>
      <c r="X67" s="20"/>
      <c r="Y67" s="20"/>
      <c r="Z67" s="20"/>
      <c r="AA67" s="20"/>
      <c r="AB67" s="20"/>
      <c r="AC67" s="20"/>
      <c r="AD67" s="20"/>
      <c r="AE67" s="20" t="s">
        <v>53</v>
      </c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20"/>
      <c r="AS67" s="20"/>
      <c r="AT67" s="20"/>
      <c r="AU67" s="20"/>
      <c r="AV67" s="20"/>
      <c r="AW67" s="20"/>
      <c r="AX67" s="20"/>
      <c r="AY67" s="20"/>
      <c r="AZ67" s="20"/>
      <c r="BA67" s="20"/>
      <c r="BB67" s="20"/>
      <c r="BC67" s="20"/>
      <c r="BD67" s="20"/>
      <c r="BE67" s="20"/>
      <c r="BF67" s="20"/>
      <c r="BG67" s="20"/>
      <c r="BH67" s="20"/>
    </row>
    <row r="68" spans="1:60" ht="22.5" outlineLevel="1" x14ac:dyDescent="0.2">
      <c r="A68" s="21">
        <v>60</v>
      </c>
      <c r="B68" s="21" t="s">
        <v>158</v>
      </c>
      <c r="C68" s="45" t="s">
        <v>335</v>
      </c>
      <c r="D68" s="27" t="s">
        <v>52</v>
      </c>
      <c r="E68" s="33">
        <v>80</v>
      </c>
      <c r="F68" s="35"/>
      <c r="G68" s="35">
        <f t="shared" si="6"/>
        <v>0</v>
      </c>
      <c r="H68" s="35">
        <v>0</v>
      </c>
      <c r="I68" s="35">
        <f t="shared" si="7"/>
        <v>0</v>
      </c>
      <c r="J68" s="35">
        <v>167</v>
      </c>
      <c r="K68" s="35">
        <f t="shared" si="8"/>
        <v>13360</v>
      </c>
      <c r="L68" s="35">
        <v>0</v>
      </c>
      <c r="M68" s="35">
        <f t="shared" si="9"/>
        <v>0</v>
      </c>
      <c r="N68" s="28">
        <v>4.0000000000000002E-4</v>
      </c>
      <c r="O68" s="28">
        <f t="shared" si="10"/>
        <v>3.2000000000000001E-2</v>
      </c>
      <c r="P68" s="28">
        <v>0</v>
      </c>
      <c r="Q68" s="28">
        <f t="shared" si="11"/>
        <v>0</v>
      </c>
      <c r="R68" s="28"/>
      <c r="S68" s="28"/>
      <c r="T68" s="29">
        <v>0</v>
      </c>
      <c r="U68" s="28">
        <f t="shared" si="12"/>
        <v>0</v>
      </c>
      <c r="V68" s="20"/>
      <c r="W68" s="20"/>
      <c r="X68" s="20"/>
      <c r="Y68" s="20"/>
      <c r="Z68" s="20"/>
      <c r="AA68" s="20"/>
      <c r="AB68" s="20"/>
      <c r="AC68" s="20"/>
      <c r="AD68" s="20"/>
      <c r="AE68" s="20" t="s">
        <v>53</v>
      </c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20"/>
      <c r="AS68" s="20"/>
      <c r="AT68" s="20"/>
      <c r="AU68" s="20"/>
      <c r="AV68" s="20"/>
      <c r="AW68" s="20"/>
      <c r="AX68" s="20"/>
      <c r="AY68" s="20"/>
      <c r="AZ68" s="20"/>
      <c r="BA68" s="20"/>
      <c r="BB68" s="20"/>
      <c r="BC68" s="20"/>
      <c r="BD68" s="20"/>
      <c r="BE68" s="20"/>
      <c r="BF68" s="20"/>
      <c r="BG68" s="20"/>
      <c r="BH68" s="20"/>
    </row>
    <row r="69" spans="1:60" ht="22.5" outlineLevel="1" x14ac:dyDescent="0.2">
      <c r="A69" s="21">
        <v>61</v>
      </c>
      <c r="B69" s="21" t="s">
        <v>159</v>
      </c>
      <c r="C69" s="45" t="s">
        <v>336</v>
      </c>
      <c r="D69" s="27" t="s">
        <v>52</v>
      </c>
      <c r="E69" s="33">
        <v>119</v>
      </c>
      <c r="F69" s="35"/>
      <c r="G69" s="35">
        <f t="shared" si="6"/>
        <v>0</v>
      </c>
      <c r="H69" s="35">
        <v>0</v>
      </c>
      <c r="I69" s="35">
        <f t="shared" si="7"/>
        <v>0</v>
      </c>
      <c r="J69" s="35">
        <v>208</v>
      </c>
      <c r="K69" s="35">
        <f t="shared" si="8"/>
        <v>24752</v>
      </c>
      <c r="L69" s="35">
        <v>0</v>
      </c>
      <c r="M69" s="35">
        <f t="shared" si="9"/>
        <v>0</v>
      </c>
      <c r="N69" s="28">
        <v>5.9999999999999995E-4</v>
      </c>
      <c r="O69" s="28">
        <f t="shared" si="10"/>
        <v>7.1400000000000005E-2</v>
      </c>
      <c r="P69" s="28">
        <v>0</v>
      </c>
      <c r="Q69" s="28">
        <f t="shared" si="11"/>
        <v>0</v>
      </c>
      <c r="R69" s="28"/>
      <c r="S69" s="28"/>
      <c r="T69" s="29">
        <v>0</v>
      </c>
      <c r="U69" s="28">
        <f t="shared" si="12"/>
        <v>0</v>
      </c>
      <c r="V69" s="20"/>
      <c r="W69" s="20"/>
      <c r="X69" s="20"/>
      <c r="Y69" s="20"/>
      <c r="Z69" s="20"/>
      <c r="AA69" s="20"/>
      <c r="AB69" s="20"/>
      <c r="AC69" s="20"/>
      <c r="AD69" s="20"/>
      <c r="AE69" s="20" t="s">
        <v>53</v>
      </c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20"/>
      <c r="AS69" s="20"/>
      <c r="AT69" s="20"/>
      <c r="AU69" s="20"/>
      <c r="AV69" s="20"/>
      <c r="AW69" s="20"/>
      <c r="AX69" s="20"/>
      <c r="AY69" s="20"/>
      <c r="AZ69" s="20"/>
      <c r="BA69" s="20"/>
      <c r="BB69" s="20"/>
      <c r="BC69" s="20"/>
      <c r="BD69" s="20"/>
      <c r="BE69" s="20"/>
      <c r="BF69" s="20"/>
      <c r="BG69" s="20"/>
      <c r="BH69" s="20"/>
    </row>
    <row r="70" spans="1:60" outlineLevel="1" x14ac:dyDescent="0.2">
      <c r="A70" s="21">
        <v>62</v>
      </c>
      <c r="B70" s="21" t="s">
        <v>160</v>
      </c>
      <c r="C70" s="45" t="s">
        <v>161</v>
      </c>
      <c r="D70" s="27" t="s">
        <v>76</v>
      </c>
      <c r="E70" s="33">
        <v>21</v>
      </c>
      <c r="F70" s="35"/>
      <c r="G70" s="35">
        <f t="shared" si="6"/>
        <v>0</v>
      </c>
      <c r="H70" s="35">
        <v>527.92999999999995</v>
      </c>
      <c r="I70" s="35">
        <f t="shared" si="7"/>
        <v>11086.53</v>
      </c>
      <c r="J70" s="35">
        <v>81.07000000000005</v>
      </c>
      <c r="K70" s="35">
        <f t="shared" si="8"/>
        <v>1702.47</v>
      </c>
      <c r="L70" s="35">
        <v>0</v>
      </c>
      <c r="M70" s="35">
        <f t="shared" si="9"/>
        <v>0</v>
      </c>
      <c r="N70" s="28">
        <v>1.7000000000000001E-4</v>
      </c>
      <c r="O70" s="28">
        <f t="shared" si="10"/>
        <v>3.5699999999999998E-3</v>
      </c>
      <c r="P70" s="28">
        <v>0</v>
      </c>
      <c r="Q70" s="28">
        <f t="shared" si="11"/>
        <v>0</v>
      </c>
      <c r="R70" s="28"/>
      <c r="S70" s="28"/>
      <c r="T70" s="29">
        <v>0.16500000000000001</v>
      </c>
      <c r="U70" s="28">
        <f t="shared" si="12"/>
        <v>3.47</v>
      </c>
      <c r="V70" s="20"/>
      <c r="W70" s="20"/>
      <c r="X70" s="20"/>
      <c r="Y70" s="20"/>
      <c r="Z70" s="20"/>
      <c r="AA70" s="20"/>
      <c r="AB70" s="20"/>
      <c r="AC70" s="20"/>
      <c r="AD70" s="20"/>
      <c r="AE70" s="20" t="s">
        <v>53</v>
      </c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20"/>
      <c r="AS70" s="20"/>
      <c r="AT70" s="20"/>
      <c r="AU70" s="20"/>
      <c r="AV70" s="20"/>
      <c r="AW70" s="20"/>
      <c r="AX70" s="20"/>
      <c r="AY70" s="20"/>
      <c r="AZ70" s="20"/>
      <c r="BA70" s="20"/>
      <c r="BB70" s="20"/>
      <c r="BC70" s="20"/>
      <c r="BD70" s="20"/>
      <c r="BE70" s="20"/>
      <c r="BF70" s="20"/>
      <c r="BG70" s="20"/>
      <c r="BH70" s="20"/>
    </row>
    <row r="71" spans="1:60" outlineLevel="1" x14ac:dyDescent="0.2">
      <c r="A71" s="21">
        <v>63</v>
      </c>
      <c r="B71" s="21" t="s">
        <v>162</v>
      </c>
      <c r="C71" s="45" t="s">
        <v>163</v>
      </c>
      <c r="D71" s="27" t="s">
        <v>76</v>
      </c>
      <c r="E71" s="33">
        <v>18</v>
      </c>
      <c r="F71" s="35"/>
      <c r="G71" s="35">
        <f t="shared" si="6"/>
        <v>0</v>
      </c>
      <c r="H71" s="35">
        <v>652.29999999999995</v>
      </c>
      <c r="I71" s="35">
        <f t="shared" si="7"/>
        <v>11741.4</v>
      </c>
      <c r="J71" s="35">
        <v>101.70000000000005</v>
      </c>
      <c r="K71" s="35">
        <f t="shared" si="8"/>
        <v>1830.6</v>
      </c>
      <c r="L71" s="35">
        <v>0</v>
      </c>
      <c r="M71" s="35">
        <f t="shared" si="9"/>
        <v>0</v>
      </c>
      <c r="N71" s="28">
        <v>2.7E-4</v>
      </c>
      <c r="O71" s="28">
        <f t="shared" si="10"/>
        <v>4.8599999999999997E-3</v>
      </c>
      <c r="P71" s="28">
        <v>0</v>
      </c>
      <c r="Q71" s="28">
        <f t="shared" si="11"/>
        <v>0</v>
      </c>
      <c r="R71" s="28"/>
      <c r="S71" s="28"/>
      <c r="T71" s="29">
        <v>0.20699999999999999</v>
      </c>
      <c r="U71" s="28">
        <f t="shared" si="12"/>
        <v>3.73</v>
      </c>
      <c r="V71" s="20"/>
      <c r="W71" s="20"/>
      <c r="X71" s="20"/>
      <c r="Y71" s="20"/>
      <c r="Z71" s="20"/>
      <c r="AA71" s="20"/>
      <c r="AB71" s="20"/>
      <c r="AC71" s="20"/>
      <c r="AD71" s="20"/>
      <c r="AE71" s="20" t="s">
        <v>53</v>
      </c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20"/>
      <c r="AS71" s="20"/>
      <c r="AT71" s="20"/>
      <c r="AU71" s="20"/>
      <c r="AV71" s="20"/>
      <c r="AW71" s="20"/>
      <c r="AX71" s="20"/>
      <c r="AY71" s="20"/>
      <c r="AZ71" s="20"/>
      <c r="BA71" s="20"/>
      <c r="BB71" s="20"/>
      <c r="BC71" s="20"/>
      <c r="BD71" s="20"/>
      <c r="BE71" s="20"/>
      <c r="BF71" s="20"/>
      <c r="BG71" s="20"/>
      <c r="BH71" s="20"/>
    </row>
    <row r="72" spans="1:60" outlineLevel="1" x14ac:dyDescent="0.2">
      <c r="A72" s="21">
        <v>64</v>
      </c>
      <c r="B72" s="21" t="s">
        <v>164</v>
      </c>
      <c r="C72" s="45" t="s">
        <v>165</v>
      </c>
      <c r="D72" s="27" t="s">
        <v>76</v>
      </c>
      <c r="E72" s="33">
        <v>8</v>
      </c>
      <c r="F72" s="35"/>
      <c r="G72" s="35">
        <f t="shared" si="6"/>
        <v>0</v>
      </c>
      <c r="H72" s="35">
        <v>815.47</v>
      </c>
      <c r="I72" s="35">
        <f t="shared" si="7"/>
        <v>6523.76</v>
      </c>
      <c r="J72" s="35">
        <v>111.52999999999997</v>
      </c>
      <c r="K72" s="35">
        <f t="shared" si="8"/>
        <v>892.24</v>
      </c>
      <c r="L72" s="35">
        <v>0</v>
      </c>
      <c r="M72" s="35">
        <f t="shared" si="9"/>
        <v>0</v>
      </c>
      <c r="N72" s="28">
        <v>4.2999999999999999E-4</v>
      </c>
      <c r="O72" s="28">
        <f t="shared" si="10"/>
        <v>3.4399999999999999E-3</v>
      </c>
      <c r="P72" s="28">
        <v>0</v>
      </c>
      <c r="Q72" s="28">
        <f t="shared" si="11"/>
        <v>0</v>
      </c>
      <c r="R72" s="28"/>
      <c r="S72" s="28"/>
      <c r="T72" s="29">
        <v>0.22700000000000001</v>
      </c>
      <c r="U72" s="28">
        <f t="shared" si="12"/>
        <v>1.82</v>
      </c>
      <c r="V72" s="20"/>
      <c r="W72" s="20"/>
      <c r="X72" s="20"/>
      <c r="Y72" s="20"/>
      <c r="Z72" s="20"/>
      <c r="AA72" s="20"/>
      <c r="AB72" s="20"/>
      <c r="AC72" s="20"/>
      <c r="AD72" s="20"/>
      <c r="AE72" s="20" t="s">
        <v>53</v>
      </c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20"/>
      <c r="AS72" s="20"/>
      <c r="AT72" s="20"/>
      <c r="AU72" s="20"/>
      <c r="AV72" s="20"/>
      <c r="AW72" s="20"/>
      <c r="AX72" s="20"/>
      <c r="AY72" s="20"/>
      <c r="AZ72" s="20"/>
      <c r="BA72" s="20"/>
      <c r="BB72" s="20"/>
      <c r="BC72" s="20"/>
      <c r="BD72" s="20"/>
      <c r="BE72" s="20"/>
      <c r="BF72" s="20"/>
      <c r="BG72" s="20"/>
      <c r="BH72" s="20"/>
    </row>
    <row r="73" spans="1:60" outlineLevel="1" x14ac:dyDescent="0.2">
      <c r="A73" s="21">
        <v>65</v>
      </c>
      <c r="B73" s="21" t="s">
        <v>166</v>
      </c>
      <c r="C73" s="45" t="s">
        <v>167</v>
      </c>
      <c r="D73" s="27" t="s">
        <v>76</v>
      </c>
      <c r="E73" s="33">
        <v>1</v>
      </c>
      <c r="F73" s="35"/>
      <c r="G73" s="35">
        <f t="shared" si="6"/>
        <v>0</v>
      </c>
      <c r="H73" s="35">
        <v>1588.55</v>
      </c>
      <c r="I73" s="35">
        <f t="shared" si="7"/>
        <v>1588.55</v>
      </c>
      <c r="J73" s="35">
        <v>172.45000000000005</v>
      </c>
      <c r="K73" s="35">
        <f t="shared" si="8"/>
        <v>172.45</v>
      </c>
      <c r="L73" s="35">
        <v>0</v>
      </c>
      <c r="M73" s="35">
        <f t="shared" si="9"/>
        <v>0</v>
      </c>
      <c r="N73" s="28">
        <v>8.1999999999999998E-4</v>
      </c>
      <c r="O73" s="28">
        <f t="shared" si="10"/>
        <v>8.1999999999999998E-4</v>
      </c>
      <c r="P73" s="28">
        <v>0</v>
      </c>
      <c r="Q73" s="28">
        <f t="shared" si="11"/>
        <v>0</v>
      </c>
      <c r="R73" s="28"/>
      <c r="S73" s="28"/>
      <c r="T73" s="29">
        <v>0.35099999999999998</v>
      </c>
      <c r="U73" s="28">
        <f t="shared" si="12"/>
        <v>0.35</v>
      </c>
      <c r="V73" s="20"/>
      <c r="W73" s="20"/>
      <c r="X73" s="20"/>
      <c r="Y73" s="20"/>
      <c r="Z73" s="20"/>
      <c r="AA73" s="20"/>
      <c r="AB73" s="20"/>
      <c r="AC73" s="20"/>
      <c r="AD73" s="20"/>
      <c r="AE73" s="20" t="s">
        <v>53</v>
      </c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20"/>
      <c r="AS73" s="20"/>
      <c r="AT73" s="20"/>
      <c r="AU73" s="20"/>
      <c r="AV73" s="20"/>
      <c r="AW73" s="20"/>
      <c r="AX73" s="20"/>
      <c r="AY73" s="20"/>
      <c r="AZ73" s="20"/>
      <c r="BA73" s="20"/>
      <c r="BB73" s="20"/>
      <c r="BC73" s="20"/>
      <c r="BD73" s="20"/>
      <c r="BE73" s="20"/>
      <c r="BF73" s="20"/>
      <c r="BG73" s="20"/>
      <c r="BH73" s="20"/>
    </row>
    <row r="74" spans="1:60" outlineLevel="1" x14ac:dyDescent="0.2">
      <c r="A74" s="21">
        <v>66</v>
      </c>
      <c r="B74" s="21" t="s">
        <v>168</v>
      </c>
      <c r="C74" s="45" t="s">
        <v>169</v>
      </c>
      <c r="D74" s="27" t="s">
        <v>76</v>
      </c>
      <c r="E74" s="33">
        <v>2</v>
      </c>
      <c r="F74" s="35"/>
      <c r="G74" s="35">
        <f t="shared" ref="G74:G135" si="13">E74*F74</f>
        <v>0</v>
      </c>
      <c r="H74" s="35">
        <v>2206.6799999999998</v>
      </c>
      <c r="I74" s="35">
        <f t="shared" si="7"/>
        <v>4413.3599999999997</v>
      </c>
      <c r="J74" s="35">
        <v>208.32000000000016</v>
      </c>
      <c r="K74" s="35">
        <f t="shared" si="8"/>
        <v>416.64</v>
      </c>
      <c r="L74" s="35">
        <v>0</v>
      </c>
      <c r="M74" s="35">
        <f t="shared" si="9"/>
        <v>0</v>
      </c>
      <c r="N74" s="28">
        <v>1.32E-3</v>
      </c>
      <c r="O74" s="28">
        <f t="shared" si="10"/>
        <v>2.64E-3</v>
      </c>
      <c r="P74" s="28">
        <v>0</v>
      </c>
      <c r="Q74" s="28">
        <f t="shared" si="11"/>
        <v>0</v>
      </c>
      <c r="R74" s="28"/>
      <c r="S74" s="28"/>
      <c r="T74" s="29">
        <v>0.42399999999999999</v>
      </c>
      <c r="U74" s="28">
        <f t="shared" si="12"/>
        <v>0.85</v>
      </c>
      <c r="V74" s="20"/>
      <c r="W74" s="20"/>
      <c r="X74" s="20"/>
      <c r="Y74" s="20"/>
      <c r="Z74" s="20"/>
      <c r="AA74" s="20"/>
      <c r="AB74" s="20"/>
      <c r="AC74" s="20"/>
      <c r="AD74" s="20"/>
      <c r="AE74" s="20" t="s">
        <v>53</v>
      </c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20"/>
      <c r="AS74" s="20"/>
      <c r="AT74" s="20"/>
      <c r="AU74" s="20"/>
      <c r="AV74" s="20"/>
      <c r="AW74" s="20"/>
      <c r="AX74" s="20"/>
      <c r="AY74" s="20"/>
      <c r="AZ74" s="20"/>
      <c r="BA74" s="20"/>
      <c r="BB74" s="20"/>
      <c r="BC74" s="20"/>
      <c r="BD74" s="20"/>
      <c r="BE74" s="20"/>
      <c r="BF74" s="20"/>
      <c r="BG74" s="20"/>
      <c r="BH74" s="20"/>
    </row>
    <row r="75" spans="1:60" outlineLevel="1" x14ac:dyDescent="0.2">
      <c r="A75" s="21">
        <v>67</v>
      </c>
      <c r="B75" s="21" t="s">
        <v>170</v>
      </c>
      <c r="C75" s="45" t="s">
        <v>171</v>
      </c>
      <c r="D75" s="27" t="s">
        <v>76</v>
      </c>
      <c r="E75" s="33">
        <v>3</v>
      </c>
      <c r="F75" s="35"/>
      <c r="G75" s="35">
        <f t="shared" si="13"/>
        <v>0</v>
      </c>
      <c r="H75" s="35">
        <v>8750.67</v>
      </c>
      <c r="I75" s="35">
        <f t="shared" si="7"/>
        <v>26252.01</v>
      </c>
      <c r="J75" s="35">
        <v>264.32999999999993</v>
      </c>
      <c r="K75" s="35">
        <f t="shared" si="8"/>
        <v>792.99</v>
      </c>
      <c r="L75" s="35">
        <v>0</v>
      </c>
      <c r="M75" s="35">
        <f t="shared" si="9"/>
        <v>0</v>
      </c>
      <c r="N75" s="28">
        <v>4.8300000000000001E-3</v>
      </c>
      <c r="O75" s="28">
        <f t="shared" si="10"/>
        <v>1.4489999999999999E-2</v>
      </c>
      <c r="P75" s="28">
        <v>0</v>
      </c>
      <c r="Q75" s="28">
        <f t="shared" si="11"/>
        <v>0</v>
      </c>
      <c r="R75" s="28"/>
      <c r="S75" s="28"/>
      <c r="T75" s="29">
        <v>0.53800000000000003</v>
      </c>
      <c r="U75" s="28">
        <f t="shared" si="12"/>
        <v>1.61</v>
      </c>
      <c r="V75" s="20"/>
      <c r="W75" s="20"/>
      <c r="X75" s="20"/>
      <c r="Y75" s="20"/>
      <c r="Z75" s="20"/>
      <c r="AA75" s="20"/>
      <c r="AB75" s="20"/>
      <c r="AC75" s="20"/>
      <c r="AD75" s="20"/>
      <c r="AE75" s="20" t="s">
        <v>53</v>
      </c>
      <c r="AF75" s="20"/>
      <c r="AG75" s="20"/>
      <c r="AH75" s="20"/>
      <c r="AI75" s="20"/>
      <c r="AJ75" s="20"/>
      <c r="AK75" s="20"/>
      <c r="AL75" s="20"/>
      <c r="AM75" s="20"/>
      <c r="AN75" s="20"/>
      <c r="AO75" s="20"/>
      <c r="AP75" s="20"/>
      <c r="AQ75" s="20"/>
      <c r="AR75" s="20"/>
      <c r="AS75" s="20"/>
      <c r="AT75" s="20"/>
      <c r="AU75" s="20"/>
      <c r="AV75" s="20"/>
      <c r="AW75" s="20"/>
      <c r="AX75" s="20"/>
      <c r="AY75" s="20"/>
      <c r="AZ75" s="20"/>
      <c r="BA75" s="20"/>
      <c r="BB75" s="20"/>
      <c r="BC75" s="20"/>
      <c r="BD75" s="20"/>
      <c r="BE75" s="20"/>
      <c r="BF75" s="20"/>
      <c r="BG75" s="20"/>
      <c r="BH75" s="20"/>
    </row>
    <row r="76" spans="1:60" outlineLevel="1" x14ac:dyDescent="0.2">
      <c r="A76" s="21">
        <v>68</v>
      </c>
      <c r="B76" s="21" t="s">
        <v>172</v>
      </c>
      <c r="C76" s="45" t="s">
        <v>173</v>
      </c>
      <c r="D76" s="27" t="s">
        <v>174</v>
      </c>
      <c r="E76" s="33">
        <v>5</v>
      </c>
      <c r="F76" s="35"/>
      <c r="G76" s="35">
        <f t="shared" si="13"/>
        <v>0</v>
      </c>
      <c r="H76" s="35">
        <v>0</v>
      </c>
      <c r="I76" s="35">
        <f t="shared" si="7"/>
        <v>0</v>
      </c>
      <c r="J76" s="35">
        <v>515</v>
      </c>
      <c r="K76" s="35">
        <f t="shared" si="8"/>
        <v>2575</v>
      </c>
      <c r="L76" s="35">
        <v>0</v>
      </c>
      <c r="M76" s="35">
        <f t="shared" si="9"/>
        <v>0</v>
      </c>
      <c r="N76" s="28">
        <v>0</v>
      </c>
      <c r="O76" s="28">
        <f t="shared" si="10"/>
        <v>0</v>
      </c>
      <c r="P76" s="28">
        <v>0</v>
      </c>
      <c r="Q76" s="28">
        <f t="shared" si="11"/>
        <v>0</v>
      </c>
      <c r="R76" s="28"/>
      <c r="S76" s="28"/>
      <c r="T76" s="29">
        <v>0</v>
      </c>
      <c r="U76" s="28">
        <f t="shared" si="12"/>
        <v>0</v>
      </c>
      <c r="V76" s="20"/>
      <c r="W76" s="20"/>
      <c r="X76" s="20"/>
      <c r="Y76" s="20"/>
      <c r="Z76" s="20"/>
      <c r="AA76" s="20"/>
      <c r="AB76" s="20"/>
      <c r="AC76" s="20"/>
      <c r="AD76" s="20"/>
      <c r="AE76" s="20" t="s">
        <v>53</v>
      </c>
      <c r="AF76" s="20"/>
      <c r="AG76" s="20"/>
      <c r="AH76" s="20"/>
      <c r="AI76" s="20"/>
      <c r="AJ76" s="20"/>
      <c r="AK76" s="20"/>
      <c r="AL76" s="20"/>
      <c r="AM76" s="20"/>
      <c r="AN76" s="20"/>
      <c r="AO76" s="20"/>
      <c r="AP76" s="20"/>
      <c r="AQ76" s="20"/>
      <c r="AR76" s="20"/>
      <c r="AS76" s="20"/>
      <c r="AT76" s="20"/>
      <c r="AU76" s="20"/>
      <c r="AV76" s="20"/>
      <c r="AW76" s="20"/>
      <c r="AX76" s="20"/>
      <c r="AY76" s="20"/>
      <c r="AZ76" s="20"/>
      <c r="BA76" s="20"/>
      <c r="BB76" s="20"/>
      <c r="BC76" s="20"/>
      <c r="BD76" s="20"/>
      <c r="BE76" s="20"/>
      <c r="BF76" s="20"/>
      <c r="BG76" s="20"/>
      <c r="BH76" s="20"/>
    </row>
    <row r="77" spans="1:60" outlineLevel="1" x14ac:dyDescent="0.2">
      <c r="A77" s="21">
        <v>69</v>
      </c>
      <c r="B77" s="21" t="s">
        <v>175</v>
      </c>
      <c r="C77" s="45" t="s">
        <v>176</v>
      </c>
      <c r="D77" s="27" t="s">
        <v>174</v>
      </c>
      <c r="E77" s="33">
        <v>9</v>
      </c>
      <c r="F77" s="35"/>
      <c r="G77" s="35">
        <f t="shared" si="13"/>
        <v>0</v>
      </c>
      <c r="H77" s="35">
        <v>0</v>
      </c>
      <c r="I77" s="35">
        <f t="shared" si="7"/>
        <v>0</v>
      </c>
      <c r="J77" s="35">
        <v>706</v>
      </c>
      <c r="K77" s="35">
        <f t="shared" si="8"/>
        <v>6354</v>
      </c>
      <c r="L77" s="35">
        <v>0</v>
      </c>
      <c r="M77" s="35">
        <f t="shared" si="9"/>
        <v>0</v>
      </c>
      <c r="N77" s="28">
        <v>0</v>
      </c>
      <c r="O77" s="28">
        <f t="shared" si="10"/>
        <v>0</v>
      </c>
      <c r="P77" s="28">
        <v>0</v>
      </c>
      <c r="Q77" s="28">
        <f t="shared" si="11"/>
        <v>0</v>
      </c>
      <c r="R77" s="28"/>
      <c r="S77" s="28"/>
      <c r="T77" s="29">
        <v>0</v>
      </c>
      <c r="U77" s="28">
        <f t="shared" si="12"/>
        <v>0</v>
      </c>
      <c r="V77" s="20"/>
      <c r="W77" s="20"/>
      <c r="X77" s="20"/>
      <c r="Y77" s="20"/>
      <c r="Z77" s="20"/>
      <c r="AA77" s="20"/>
      <c r="AB77" s="20"/>
      <c r="AC77" s="20"/>
      <c r="AD77" s="20"/>
      <c r="AE77" s="20" t="s">
        <v>53</v>
      </c>
      <c r="AF77" s="20"/>
      <c r="AG77" s="20"/>
      <c r="AH77" s="20"/>
      <c r="AI77" s="20"/>
      <c r="AJ77" s="20"/>
      <c r="AK77" s="20"/>
      <c r="AL77" s="20"/>
      <c r="AM77" s="20"/>
      <c r="AN77" s="20"/>
      <c r="AO77" s="20"/>
      <c r="AP77" s="20"/>
      <c r="AQ77" s="20"/>
      <c r="AR77" s="20"/>
      <c r="AS77" s="20"/>
      <c r="AT77" s="20"/>
      <c r="AU77" s="20"/>
      <c r="AV77" s="20"/>
      <c r="AW77" s="20"/>
      <c r="AX77" s="20"/>
      <c r="AY77" s="20"/>
      <c r="AZ77" s="20"/>
      <c r="BA77" s="20"/>
      <c r="BB77" s="20"/>
      <c r="BC77" s="20"/>
      <c r="BD77" s="20"/>
      <c r="BE77" s="20"/>
      <c r="BF77" s="20"/>
      <c r="BG77" s="20"/>
      <c r="BH77" s="20"/>
    </row>
    <row r="78" spans="1:60" outlineLevel="1" x14ac:dyDescent="0.2">
      <c r="A78" s="21">
        <v>70</v>
      </c>
      <c r="B78" s="21" t="s">
        <v>177</v>
      </c>
      <c r="C78" s="45" t="s">
        <v>178</v>
      </c>
      <c r="D78" s="27" t="s">
        <v>174</v>
      </c>
      <c r="E78" s="33">
        <v>4</v>
      </c>
      <c r="F78" s="35"/>
      <c r="G78" s="35">
        <f t="shared" si="13"/>
        <v>0</v>
      </c>
      <c r="H78" s="35">
        <v>0</v>
      </c>
      <c r="I78" s="35">
        <f t="shared" si="7"/>
        <v>0</v>
      </c>
      <c r="J78" s="35">
        <v>1013</v>
      </c>
      <c r="K78" s="35">
        <f t="shared" si="8"/>
        <v>4052</v>
      </c>
      <c r="L78" s="35">
        <v>0</v>
      </c>
      <c r="M78" s="35">
        <f t="shared" si="9"/>
        <v>0</v>
      </c>
      <c r="N78" s="28">
        <v>0</v>
      </c>
      <c r="O78" s="28">
        <f t="shared" si="10"/>
        <v>0</v>
      </c>
      <c r="P78" s="28">
        <v>0</v>
      </c>
      <c r="Q78" s="28">
        <f t="shared" si="11"/>
        <v>0</v>
      </c>
      <c r="R78" s="28"/>
      <c r="S78" s="28"/>
      <c r="T78" s="29">
        <v>0</v>
      </c>
      <c r="U78" s="28">
        <f t="shared" si="12"/>
        <v>0</v>
      </c>
      <c r="V78" s="20"/>
      <c r="W78" s="20"/>
      <c r="X78" s="20"/>
      <c r="Y78" s="20"/>
      <c r="Z78" s="20"/>
      <c r="AA78" s="20"/>
      <c r="AB78" s="20"/>
      <c r="AC78" s="20"/>
      <c r="AD78" s="20"/>
      <c r="AE78" s="20" t="s">
        <v>53</v>
      </c>
      <c r="AF78" s="20"/>
      <c r="AG78" s="20"/>
      <c r="AH78" s="20"/>
      <c r="AI78" s="20"/>
      <c r="AJ78" s="20"/>
      <c r="AK78" s="20"/>
      <c r="AL78" s="20"/>
      <c r="AM78" s="20"/>
      <c r="AN78" s="20"/>
      <c r="AO78" s="20"/>
      <c r="AP78" s="20"/>
      <c r="AQ78" s="20"/>
      <c r="AR78" s="20"/>
      <c r="AS78" s="20"/>
      <c r="AT78" s="20"/>
      <c r="AU78" s="20"/>
      <c r="AV78" s="20"/>
      <c r="AW78" s="20"/>
      <c r="AX78" s="20"/>
      <c r="AY78" s="20"/>
      <c r="AZ78" s="20"/>
      <c r="BA78" s="20"/>
      <c r="BB78" s="20"/>
      <c r="BC78" s="20"/>
      <c r="BD78" s="20"/>
      <c r="BE78" s="20"/>
      <c r="BF78" s="20"/>
      <c r="BG78" s="20"/>
      <c r="BH78" s="20"/>
    </row>
    <row r="79" spans="1:60" outlineLevel="1" x14ac:dyDescent="0.2">
      <c r="A79" s="21">
        <v>71</v>
      </c>
      <c r="B79" s="21" t="s">
        <v>179</v>
      </c>
      <c r="C79" s="45" t="s">
        <v>180</v>
      </c>
      <c r="D79" s="27" t="s">
        <v>76</v>
      </c>
      <c r="E79" s="33">
        <v>5</v>
      </c>
      <c r="F79" s="35"/>
      <c r="G79" s="35">
        <f t="shared" si="13"/>
        <v>0</v>
      </c>
      <c r="H79" s="35">
        <v>1060</v>
      </c>
      <c r="I79" s="35">
        <f t="shared" si="7"/>
        <v>5300</v>
      </c>
      <c r="J79" s="35">
        <v>0</v>
      </c>
      <c r="K79" s="35">
        <f t="shared" si="8"/>
        <v>0</v>
      </c>
      <c r="L79" s="35">
        <v>0</v>
      </c>
      <c r="M79" s="35">
        <f t="shared" si="9"/>
        <v>0</v>
      </c>
      <c r="N79" s="28">
        <v>8.5999999999999998E-4</v>
      </c>
      <c r="O79" s="28">
        <f t="shared" si="10"/>
        <v>4.3E-3</v>
      </c>
      <c r="P79" s="28">
        <v>0</v>
      </c>
      <c r="Q79" s="28">
        <f t="shared" si="11"/>
        <v>0</v>
      </c>
      <c r="R79" s="28"/>
      <c r="S79" s="28"/>
      <c r="T79" s="29">
        <v>0</v>
      </c>
      <c r="U79" s="28">
        <f t="shared" si="12"/>
        <v>0</v>
      </c>
      <c r="V79" s="20"/>
      <c r="W79" s="20"/>
      <c r="X79" s="20"/>
      <c r="Y79" s="20"/>
      <c r="Z79" s="20"/>
      <c r="AA79" s="20"/>
      <c r="AB79" s="20"/>
      <c r="AC79" s="20"/>
      <c r="AD79" s="20"/>
      <c r="AE79" s="20" t="s">
        <v>85</v>
      </c>
      <c r="AF79" s="20"/>
      <c r="AG79" s="20"/>
      <c r="AH79" s="20"/>
      <c r="AI79" s="20"/>
      <c r="AJ79" s="20"/>
      <c r="AK79" s="20"/>
      <c r="AL79" s="20"/>
      <c r="AM79" s="20"/>
      <c r="AN79" s="20"/>
      <c r="AO79" s="20"/>
      <c r="AP79" s="20"/>
      <c r="AQ79" s="20"/>
      <c r="AR79" s="20"/>
      <c r="AS79" s="20"/>
      <c r="AT79" s="20"/>
      <c r="AU79" s="20"/>
      <c r="AV79" s="20"/>
      <c r="AW79" s="20"/>
      <c r="AX79" s="20"/>
      <c r="AY79" s="20"/>
      <c r="AZ79" s="20"/>
      <c r="BA79" s="20"/>
      <c r="BB79" s="20"/>
      <c r="BC79" s="20"/>
      <c r="BD79" s="20"/>
      <c r="BE79" s="20"/>
      <c r="BF79" s="20"/>
      <c r="BG79" s="20"/>
      <c r="BH79" s="20"/>
    </row>
    <row r="80" spans="1:60" outlineLevel="1" x14ac:dyDescent="0.2">
      <c r="A80" s="21">
        <v>72</v>
      </c>
      <c r="B80" s="21" t="s">
        <v>181</v>
      </c>
      <c r="C80" s="45" t="s">
        <v>182</v>
      </c>
      <c r="D80" s="27" t="s">
        <v>76</v>
      </c>
      <c r="E80" s="33">
        <v>1</v>
      </c>
      <c r="F80" s="35"/>
      <c r="G80" s="35">
        <f t="shared" si="13"/>
        <v>0</v>
      </c>
      <c r="H80" s="35">
        <v>1397</v>
      </c>
      <c r="I80" s="35">
        <f t="shared" ref="I80:I109" si="14">ROUND(E80*H80,2)</f>
        <v>1397</v>
      </c>
      <c r="J80" s="35">
        <v>0</v>
      </c>
      <c r="K80" s="35">
        <f t="shared" ref="K80:K109" si="15">ROUND(E80*J80,2)</f>
        <v>0</v>
      </c>
      <c r="L80" s="35">
        <v>0</v>
      </c>
      <c r="M80" s="35">
        <f t="shared" ref="M80:M109" si="16">G80*(1+L80/100)</f>
        <v>0</v>
      </c>
      <c r="N80" s="28">
        <v>1.2800000000000001E-3</v>
      </c>
      <c r="O80" s="28">
        <f t="shared" ref="O80:O109" si="17">ROUND(E80*N80,5)</f>
        <v>1.2800000000000001E-3</v>
      </c>
      <c r="P80" s="28">
        <v>0</v>
      </c>
      <c r="Q80" s="28">
        <f t="shared" ref="Q80:Q109" si="18">ROUND(E80*P80,5)</f>
        <v>0</v>
      </c>
      <c r="R80" s="28"/>
      <c r="S80" s="28"/>
      <c r="T80" s="29">
        <v>0</v>
      </c>
      <c r="U80" s="28">
        <f t="shared" ref="U80:U109" si="19">ROUND(E80*T80,2)</f>
        <v>0</v>
      </c>
      <c r="V80" s="20"/>
      <c r="W80" s="20"/>
      <c r="X80" s="20"/>
      <c r="Y80" s="20"/>
      <c r="Z80" s="20"/>
      <c r="AA80" s="20"/>
      <c r="AB80" s="20"/>
      <c r="AC80" s="20"/>
      <c r="AD80" s="20"/>
      <c r="AE80" s="20" t="s">
        <v>85</v>
      </c>
      <c r="AF80" s="20"/>
      <c r="AG80" s="20"/>
      <c r="AH80" s="20"/>
      <c r="AI80" s="20"/>
      <c r="AJ80" s="20"/>
      <c r="AK80" s="20"/>
      <c r="AL80" s="20"/>
      <c r="AM80" s="20"/>
      <c r="AN80" s="20"/>
      <c r="AO80" s="20"/>
      <c r="AP80" s="20"/>
      <c r="AQ80" s="20"/>
      <c r="AR80" s="20"/>
      <c r="AS80" s="20"/>
      <c r="AT80" s="20"/>
      <c r="AU80" s="20"/>
      <c r="AV80" s="20"/>
      <c r="AW80" s="20"/>
      <c r="AX80" s="20"/>
      <c r="AY80" s="20"/>
      <c r="AZ80" s="20"/>
      <c r="BA80" s="20"/>
      <c r="BB80" s="20"/>
      <c r="BC80" s="20"/>
      <c r="BD80" s="20"/>
      <c r="BE80" s="20"/>
      <c r="BF80" s="20"/>
      <c r="BG80" s="20"/>
      <c r="BH80" s="20"/>
    </row>
    <row r="81" spans="1:60" outlineLevel="1" x14ac:dyDescent="0.2">
      <c r="A81" s="21">
        <v>73</v>
      </c>
      <c r="B81" s="21" t="s">
        <v>183</v>
      </c>
      <c r="C81" s="45" t="s">
        <v>184</v>
      </c>
      <c r="D81" s="27" t="s">
        <v>76</v>
      </c>
      <c r="E81" s="33">
        <v>1</v>
      </c>
      <c r="F81" s="35"/>
      <c r="G81" s="35">
        <f t="shared" si="13"/>
        <v>0</v>
      </c>
      <c r="H81" s="35">
        <v>2185</v>
      </c>
      <c r="I81" s="35">
        <f t="shared" si="14"/>
        <v>2185</v>
      </c>
      <c r="J81" s="35">
        <v>0</v>
      </c>
      <c r="K81" s="35">
        <f t="shared" si="15"/>
        <v>0</v>
      </c>
      <c r="L81" s="35">
        <v>0</v>
      </c>
      <c r="M81" s="35">
        <f t="shared" si="16"/>
        <v>0</v>
      </c>
      <c r="N81" s="28">
        <v>1.89E-3</v>
      </c>
      <c r="O81" s="28">
        <f t="shared" si="17"/>
        <v>1.89E-3</v>
      </c>
      <c r="P81" s="28">
        <v>0</v>
      </c>
      <c r="Q81" s="28">
        <f t="shared" si="18"/>
        <v>0</v>
      </c>
      <c r="R81" s="28"/>
      <c r="S81" s="28"/>
      <c r="T81" s="29">
        <v>0</v>
      </c>
      <c r="U81" s="28">
        <f t="shared" si="19"/>
        <v>0</v>
      </c>
      <c r="V81" s="20"/>
      <c r="W81" s="20"/>
      <c r="X81" s="20"/>
      <c r="Y81" s="20"/>
      <c r="Z81" s="20"/>
      <c r="AA81" s="20"/>
      <c r="AB81" s="20"/>
      <c r="AC81" s="20"/>
      <c r="AD81" s="20"/>
      <c r="AE81" s="20" t="s">
        <v>85</v>
      </c>
      <c r="AF81" s="20"/>
      <c r="AG81" s="20"/>
      <c r="AH81" s="20"/>
      <c r="AI81" s="20"/>
      <c r="AJ81" s="20"/>
      <c r="AK81" s="20"/>
      <c r="AL81" s="20"/>
      <c r="AM81" s="20"/>
      <c r="AN81" s="20"/>
      <c r="AO81" s="20"/>
      <c r="AP81" s="20"/>
      <c r="AQ81" s="20"/>
      <c r="AR81" s="20"/>
      <c r="AS81" s="20"/>
      <c r="AT81" s="20"/>
      <c r="AU81" s="20"/>
      <c r="AV81" s="20"/>
      <c r="AW81" s="20"/>
      <c r="AX81" s="20"/>
      <c r="AY81" s="20"/>
      <c r="AZ81" s="20"/>
      <c r="BA81" s="20"/>
      <c r="BB81" s="20"/>
      <c r="BC81" s="20"/>
      <c r="BD81" s="20"/>
      <c r="BE81" s="20"/>
      <c r="BF81" s="20"/>
      <c r="BG81" s="20"/>
      <c r="BH81" s="20"/>
    </row>
    <row r="82" spans="1:60" outlineLevel="1" x14ac:dyDescent="0.2">
      <c r="A82" s="21">
        <v>74</v>
      </c>
      <c r="B82" s="21" t="s">
        <v>185</v>
      </c>
      <c r="C82" s="45" t="s">
        <v>186</v>
      </c>
      <c r="D82" s="27" t="s">
        <v>76</v>
      </c>
      <c r="E82" s="33">
        <v>80</v>
      </c>
      <c r="F82" s="35"/>
      <c r="G82" s="35">
        <f t="shared" si="13"/>
        <v>0</v>
      </c>
      <c r="H82" s="35">
        <v>0</v>
      </c>
      <c r="I82" s="35">
        <f t="shared" si="14"/>
        <v>0</v>
      </c>
      <c r="J82" s="35">
        <v>228.5</v>
      </c>
      <c r="K82" s="35">
        <f t="shared" si="15"/>
        <v>18280</v>
      </c>
      <c r="L82" s="35">
        <v>0</v>
      </c>
      <c r="M82" s="35">
        <f t="shared" si="16"/>
        <v>0</v>
      </c>
      <c r="N82" s="28">
        <v>0</v>
      </c>
      <c r="O82" s="28">
        <f t="shared" si="17"/>
        <v>0</v>
      </c>
      <c r="P82" s="28">
        <v>0</v>
      </c>
      <c r="Q82" s="28">
        <f t="shared" si="18"/>
        <v>0</v>
      </c>
      <c r="R82" s="28"/>
      <c r="S82" s="28"/>
      <c r="T82" s="29">
        <v>0.42499999999999999</v>
      </c>
      <c r="U82" s="28">
        <f t="shared" si="19"/>
        <v>34</v>
      </c>
      <c r="V82" s="20"/>
      <c r="W82" s="20"/>
      <c r="X82" s="20"/>
      <c r="Y82" s="20"/>
      <c r="Z82" s="20"/>
      <c r="AA82" s="20"/>
      <c r="AB82" s="20"/>
      <c r="AC82" s="20"/>
      <c r="AD82" s="20"/>
      <c r="AE82" s="20" t="s">
        <v>53</v>
      </c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  <c r="AT82" s="20"/>
      <c r="AU82" s="20"/>
      <c r="AV82" s="20"/>
      <c r="AW82" s="20"/>
      <c r="AX82" s="20"/>
      <c r="AY82" s="20"/>
      <c r="AZ82" s="20"/>
      <c r="BA82" s="20"/>
      <c r="BB82" s="20"/>
      <c r="BC82" s="20"/>
      <c r="BD82" s="20"/>
      <c r="BE82" s="20"/>
      <c r="BF82" s="20"/>
      <c r="BG82" s="20"/>
      <c r="BH82" s="20"/>
    </row>
    <row r="83" spans="1:60" outlineLevel="1" x14ac:dyDescent="0.2">
      <c r="A83" s="21">
        <v>75</v>
      </c>
      <c r="B83" s="21" t="s">
        <v>187</v>
      </c>
      <c r="C83" s="45" t="s">
        <v>188</v>
      </c>
      <c r="D83" s="27" t="s">
        <v>76</v>
      </c>
      <c r="E83" s="33">
        <v>68</v>
      </c>
      <c r="F83" s="35"/>
      <c r="G83" s="35">
        <f t="shared" si="13"/>
        <v>0</v>
      </c>
      <c r="H83" s="35">
        <v>112.43</v>
      </c>
      <c r="I83" s="35">
        <f t="shared" si="14"/>
        <v>7645.24</v>
      </c>
      <c r="J83" s="35">
        <v>118.57</v>
      </c>
      <c r="K83" s="35">
        <f t="shared" si="15"/>
        <v>8062.76</v>
      </c>
      <c r="L83" s="35">
        <v>0</v>
      </c>
      <c r="M83" s="35">
        <f t="shared" si="16"/>
        <v>0</v>
      </c>
      <c r="N83" s="28">
        <v>6.3000000000000003E-4</v>
      </c>
      <c r="O83" s="28">
        <f t="shared" si="17"/>
        <v>4.2840000000000003E-2</v>
      </c>
      <c r="P83" s="28">
        <v>0</v>
      </c>
      <c r="Q83" s="28">
        <f t="shared" si="18"/>
        <v>0</v>
      </c>
      <c r="R83" s="28"/>
      <c r="S83" s="28"/>
      <c r="T83" s="29">
        <v>0.27200000000000002</v>
      </c>
      <c r="U83" s="28">
        <f t="shared" si="19"/>
        <v>18.5</v>
      </c>
      <c r="V83" s="20"/>
      <c r="W83" s="20"/>
      <c r="X83" s="20"/>
      <c r="Y83" s="20"/>
      <c r="Z83" s="20"/>
      <c r="AA83" s="20"/>
      <c r="AB83" s="20"/>
      <c r="AC83" s="20"/>
      <c r="AD83" s="20"/>
      <c r="AE83" s="20" t="s">
        <v>53</v>
      </c>
      <c r="AF83" s="20"/>
      <c r="AG83" s="2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20"/>
      <c r="AS83" s="20"/>
      <c r="AT83" s="20"/>
      <c r="AU83" s="20"/>
      <c r="AV83" s="20"/>
      <c r="AW83" s="20"/>
      <c r="AX83" s="20"/>
      <c r="AY83" s="20"/>
      <c r="AZ83" s="20"/>
      <c r="BA83" s="20"/>
      <c r="BB83" s="20"/>
      <c r="BC83" s="20"/>
      <c r="BD83" s="20"/>
      <c r="BE83" s="20"/>
      <c r="BF83" s="20"/>
      <c r="BG83" s="20"/>
      <c r="BH83" s="20"/>
    </row>
    <row r="84" spans="1:60" outlineLevel="1" x14ac:dyDescent="0.2">
      <c r="A84" s="21">
        <v>76</v>
      </c>
      <c r="B84" s="21" t="s">
        <v>189</v>
      </c>
      <c r="C84" s="45" t="s">
        <v>190</v>
      </c>
      <c r="D84" s="27" t="s">
        <v>191</v>
      </c>
      <c r="E84" s="33">
        <v>7</v>
      </c>
      <c r="F84" s="35"/>
      <c r="G84" s="35">
        <f t="shared" si="13"/>
        <v>0</v>
      </c>
      <c r="H84" s="35">
        <v>230.12</v>
      </c>
      <c r="I84" s="35">
        <f t="shared" si="14"/>
        <v>1610.84</v>
      </c>
      <c r="J84" s="35">
        <v>235.38</v>
      </c>
      <c r="K84" s="35">
        <f t="shared" si="15"/>
        <v>1647.66</v>
      </c>
      <c r="L84" s="35">
        <v>0</v>
      </c>
      <c r="M84" s="35">
        <f t="shared" si="16"/>
        <v>0</v>
      </c>
      <c r="N84" s="28">
        <v>1.48E-3</v>
      </c>
      <c r="O84" s="28">
        <f t="shared" si="17"/>
        <v>1.0359999999999999E-2</v>
      </c>
      <c r="P84" s="28">
        <v>0</v>
      </c>
      <c r="Q84" s="28">
        <f t="shared" si="18"/>
        <v>0</v>
      </c>
      <c r="R84" s="28"/>
      <c r="S84" s="28"/>
      <c r="T84" s="29">
        <v>0.54</v>
      </c>
      <c r="U84" s="28">
        <f t="shared" si="19"/>
        <v>3.78</v>
      </c>
      <c r="V84" s="20"/>
      <c r="W84" s="20"/>
      <c r="X84" s="20"/>
      <c r="Y84" s="20"/>
      <c r="Z84" s="20"/>
      <c r="AA84" s="20"/>
      <c r="AB84" s="20"/>
      <c r="AC84" s="20"/>
      <c r="AD84" s="20"/>
      <c r="AE84" s="20" t="s">
        <v>53</v>
      </c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  <c r="AT84" s="20"/>
      <c r="AU84" s="20"/>
      <c r="AV84" s="20"/>
      <c r="AW84" s="20"/>
      <c r="AX84" s="20"/>
      <c r="AY84" s="20"/>
      <c r="AZ84" s="20"/>
      <c r="BA84" s="20"/>
      <c r="BB84" s="20"/>
      <c r="BC84" s="20"/>
      <c r="BD84" s="20"/>
      <c r="BE84" s="20"/>
      <c r="BF84" s="20"/>
      <c r="BG84" s="20"/>
      <c r="BH84" s="20"/>
    </row>
    <row r="85" spans="1:60" ht="22.5" outlineLevel="1" x14ac:dyDescent="0.2">
      <c r="A85" s="21">
        <v>77</v>
      </c>
      <c r="B85" s="21" t="s">
        <v>192</v>
      </c>
      <c r="C85" s="45" t="s">
        <v>193</v>
      </c>
      <c r="D85" s="27" t="s">
        <v>93</v>
      </c>
      <c r="E85" s="33">
        <v>2</v>
      </c>
      <c r="F85" s="35"/>
      <c r="G85" s="35">
        <f t="shared" si="13"/>
        <v>0</v>
      </c>
      <c r="H85" s="35">
        <v>0</v>
      </c>
      <c r="I85" s="35">
        <f t="shared" si="14"/>
        <v>0</v>
      </c>
      <c r="J85" s="35">
        <v>21600</v>
      </c>
      <c r="K85" s="35">
        <f t="shared" si="15"/>
        <v>43200</v>
      </c>
      <c r="L85" s="35">
        <v>0</v>
      </c>
      <c r="M85" s="35">
        <f t="shared" si="16"/>
        <v>0</v>
      </c>
      <c r="N85" s="28">
        <v>2.5000000000000001E-2</v>
      </c>
      <c r="O85" s="28">
        <f t="shared" si="17"/>
        <v>0.05</v>
      </c>
      <c r="P85" s="28">
        <v>0</v>
      </c>
      <c r="Q85" s="28">
        <f t="shared" si="18"/>
        <v>0</v>
      </c>
      <c r="R85" s="28"/>
      <c r="S85" s="28"/>
      <c r="T85" s="29">
        <v>0</v>
      </c>
      <c r="U85" s="28">
        <f t="shared" si="19"/>
        <v>0</v>
      </c>
      <c r="V85" s="20"/>
      <c r="W85" s="20"/>
      <c r="X85" s="20"/>
      <c r="Y85" s="20"/>
      <c r="Z85" s="20"/>
      <c r="AA85" s="20"/>
      <c r="AB85" s="20"/>
      <c r="AC85" s="20"/>
      <c r="AD85" s="20"/>
      <c r="AE85" s="20" t="s">
        <v>53</v>
      </c>
      <c r="AF85" s="20"/>
      <c r="AG85" s="20"/>
      <c r="AH85" s="20"/>
      <c r="AI85" s="20"/>
      <c r="AJ85" s="20"/>
      <c r="AK85" s="20"/>
      <c r="AL85" s="20"/>
      <c r="AM85" s="20"/>
      <c r="AN85" s="20"/>
      <c r="AO85" s="20"/>
      <c r="AP85" s="20"/>
      <c r="AQ85" s="20"/>
      <c r="AR85" s="20"/>
      <c r="AS85" s="20"/>
      <c r="AT85" s="20"/>
      <c r="AU85" s="20"/>
      <c r="AV85" s="20"/>
      <c r="AW85" s="20"/>
      <c r="AX85" s="20"/>
      <c r="AY85" s="20"/>
      <c r="AZ85" s="20"/>
      <c r="BA85" s="20"/>
      <c r="BB85" s="20"/>
      <c r="BC85" s="20"/>
      <c r="BD85" s="20"/>
      <c r="BE85" s="20"/>
      <c r="BF85" s="20"/>
      <c r="BG85" s="20"/>
      <c r="BH85" s="20"/>
    </row>
    <row r="86" spans="1:60" ht="22.5" outlineLevel="1" x14ac:dyDescent="0.2">
      <c r="A86" s="21">
        <v>78</v>
      </c>
      <c r="B86" s="21" t="s">
        <v>192</v>
      </c>
      <c r="C86" s="45" t="s">
        <v>194</v>
      </c>
      <c r="D86" s="27" t="s">
        <v>93</v>
      </c>
      <c r="E86" s="33">
        <v>5</v>
      </c>
      <c r="F86" s="35"/>
      <c r="G86" s="35">
        <f t="shared" si="13"/>
        <v>0</v>
      </c>
      <c r="H86" s="35">
        <v>0</v>
      </c>
      <c r="I86" s="35">
        <f t="shared" si="14"/>
        <v>0</v>
      </c>
      <c r="J86" s="35">
        <v>30700</v>
      </c>
      <c r="K86" s="35">
        <f t="shared" si="15"/>
        <v>153500</v>
      </c>
      <c r="L86" s="35">
        <v>0</v>
      </c>
      <c r="M86" s="35">
        <f t="shared" si="16"/>
        <v>0</v>
      </c>
      <c r="N86" s="28">
        <v>2.5000000000000001E-2</v>
      </c>
      <c r="O86" s="28">
        <f t="shared" si="17"/>
        <v>0.125</v>
      </c>
      <c r="P86" s="28">
        <v>0</v>
      </c>
      <c r="Q86" s="28">
        <f t="shared" si="18"/>
        <v>0</v>
      </c>
      <c r="R86" s="28"/>
      <c r="S86" s="28"/>
      <c r="T86" s="29">
        <v>0</v>
      </c>
      <c r="U86" s="28">
        <f t="shared" si="19"/>
        <v>0</v>
      </c>
      <c r="V86" s="20"/>
      <c r="W86" s="20"/>
      <c r="X86" s="20"/>
      <c r="Y86" s="20"/>
      <c r="Z86" s="20"/>
      <c r="AA86" s="20"/>
      <c r="AB86" s="20"/>
      <c r="AC86" s="20"/>
      <c r="AD86" s="20"/>
      <c r="AE86" s="20" t="s">
        <v>53</v>
      </c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  <c r="AT86" s="20"/>
      <c r="AU86" s="20"/>
      <c r="AV86" s="20"/>
      <c r="AW86" s="20"/>
      <c r="AX86" s="20"/>
      <c r="AY86" s="20"/>
      <c r="AZ86" s="20"/>
      <c r="BA86" s="20"/>
      <c r="BB86" s="20"/>
      <c r="BC86" s="20"/>
      <c r="BD86" s="20"/>
      <c r="BE86" s="20"/>
      <c r="BF86" s="20"/>
      <c r="BG86" s="20"/>
      <c r="BH86" s="20"/>
    </row>
    <row r="87" spans="1:60" outlineLevel="1" x14ac:dyDescent="0.2">
      <c r="A87" s="21">
        <v>79</v>
      </c>
      <c r="B87" s="21" t="s">
        <v>195</v>
      </c>
      <c r="C87" s="45" t="s">
        <v>196</v>
      </c>
      <c r="D87" s="27" t="s">
        <v>76</v>
      </c>
      <c r="E87" s="33">
        <v>7</v>
      </c>
      <c r="F87" s="35"/>
      <c r="G87" s="35">
        <f t="shared" si="13"/>
        <v>0</v>
      </c>
      <c r="H87" s="35">
        <v>0</v>
      </c>
      <c r="I87" s="35">
        <f t="shared" si="14"/>
        <v>0</v>
      </c>
      <c r="J87" s="35">
        <v>224.5</v>
      </c>
      <c r="K87" s="35">
        <f t="shared" si="15"/>
        <v>1571.5</v>
      </c>
      <c r="L87" s="35">
        <v>0</v>
      </c>
      <c r="M87" s="35">
        <f t="shared" si="16"/>
        <v>0</v>
      </c>
      <c r="N87" s="28">
        <v>0</v>
      </c>
      <c r="O87" s="28">
        <f t="shared" si="17"/>
        <v>0</v>
      </c>
      <c r="P87" s="28">
        <v>0</v>
      </c>
      <c r="Q87" s="28">
        <f t="shared" si="18"/>
        <v>0</v>
      </c>
      <c r="R87" s="28"/>
      <c r="S87" s="28"/>
      <c r="T87" s="29">
        <v>0.29060000000000002</v>
      </c>
      <c r="U87" s="28">
        <f t="shared" si="19"/>
        <v>2.0299999999999998</v>
      </c>
      <c r="V87" s="20"/>
      <c r="W87" s="20"/>
      <c r="X87" s="20"/>
      <c r="Y87" s="20"/>
      <c r="Z87" s="20"/>
      <c r="AA87" s="20"/>
      <c r="AB87" s="20"/>
      <c r="AC87" s="20"/>
      <c r="AD87" s="20"/>
      <c r="AE87" s="20" t="s">
        <v>53</v>
      </c>
      <c r="AF87" s="20"/>
      <c r="AG87" s="20"/>
      <c r="AH87" s="20"/>
      <c r="AI87" s="20"/>
      <c r="AJ87" s="20"/>
      <c r="AK87" s="20"/>
      <c r="AL87" s="20"/>
      <c r="AM87" s="20"/>
      <c r="AN87" s="20"/>
      <c r="AO87" s="20"/>
      <c r="AP87" s="20"/>
      <c r="AQ87" s="20"/>
      <c r="AR87" s="20"/>
      <c r="AS87" s="20"/>
      <c r="AT87" s="20"/>
      <c r="AU87" s="20"/>
      <c r="AV87" s="20"/>
      <c r="AW87" s="20"/>
      <c r="AX87" s="20"/>
      <c r="AY87" s="20"/>
      <c r="AZ87" s="20"/>
      <c r="BA87" s="20"/>
      <c r="BB87" s="20"/>
      <c r="BC87" s="20"/>
      <c r="BD87" s="20"/>
      <c r="BE87" s="20"/>
      <c r="BF87" s="20"/>
      <c r="BG87" s="20"/>
      <c r="BH87" s="20"/>
    </row>
    <row r="88" spans="1:60" outlineLevel="1" x14ac:dyDescent="0.2">
      <c r="A88" s="21">
        <v>81</v>
      </c>
      <c r="B88" s="21" t="s">
        <v>197</v>
      </c>
      <c r="C88" s="45" t="s">
        <v>198</v>
      </c>
      <c r="D88" s="27" t="s">
        <v>93</v>
      </c>
      <c r="E88" s="33">
        <v>2</v>
      </c>
      <c r="F88" s="35"/>
      <c r="G88" s="35">
        <f t="shared" si="13"/>
        <v>0</v>
      </c>
      <c r="H88" s="35">
        <v>0</v>
      </c>
      <c r="I88" s="35">
        <f t="shared" si="14"/>
        <v>0</v>
      </c>
      <c r="J88" s="35">
        <v>1230</v>
      </c>
      <c r="K88" s="35">
        <f t="shared" si="15"/>
        <v>2460</v>
      </c>
      <c r="L88" s="35">
        <v>0</v>
      </c>
      <c r="M88" s="35">
        <f t="shared" si="16"/>
        <v>0</v>
      </c>
      <c r="N88" s="28">
        <v>0</v>
      </c>
      <c r="O88" s="28">
        <f t="shared" si="17"/>
        <v>0</v>
      </c>
      <c r="P88" s="28">
        <v>0</v>
      </c>
      <c r="Q88" s="28">
        <f t="shared" si="18"/>
        <v>0</v>
      </c>
      <c r="R88" s="28"/>
      <c r="S88" s="28"/>
      <c r="T88" s="29">
        <v>0</v>
      </c>
      <c r="U88" s="28">
        <f t="shared" si="19"/>
        <v>0</v>
      </c>
      <c r="V88" s="20"/>
      <c r="W88" s="20"/>
      <c r="X88" s="20"/>
      <c r="Y88" s="20"/>
      <c r="Z88" s="20"/>
      <c r="AA88" s="20"/>
      <c r="AB88" s="20"/>
      <c r="AC88" s="20"/>
      <c r="AD88" s="20"/>
      <c r="AE88" s="20" t="s">
        <v>53</v>
      </c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0"/>
      <c r="AR88" s="20"/>
      <c r="AS88" s="20"/>
      <c r="AT88" s="20"/>
      <c r="AU88" s="20"/>
      <c r="AV88" s="20"/>
      <c r="AW88" s="20"/>
      <c r="AX88" s="20"/>
      <c r="AY88" s="20"/>
      <c r="AZ88" s="20"/>
      <c r="BA88" s="20"/>
      <c r="BB88" s="20"/>
      <c r="BC88" s="20"/>
      <c r="BD88" s="20"/>
      <c r="BE88" s="20"/>
      <c r="BF88" s="20"/>
      <c r="BG88" s="20"/>
      <c r="BH88" s="20"/>
    </row>
    <row r="89" spans="1:60" outlineLevel="1" x14ac:dyDescent="0.2">
      <c r="A89" s="21">
        <v>82</v>
      </c>
      <c r="B89" s="21" t="s">
        <v>197</v>
      </c>
      <c r="C89" s="45" t="s">
        <v>199</v>
      </c>
      <c r="D89" s="27" t="s">
        <v>93</v>
      </c>
      <c r="E89" s="33">
        <v>1</v>
      </c>
      <c r="F89" s="35"/>
      <c r="G89" s="35">
        <f t="shared" si="13"/>
        <v>0</v>
      </c>
      <c r="H89" s="35">
        <v>0</v>
      </c>
      <c r="I89" s="35">
        <f t="shared" si="14"/>
        <v>0</v>
      </c>
      <c r="J89" s="35">
        <v>1390</v>
      </c>
      <c r="K89" s="35">
        <f t="shared" si="15"/>
        <v>1390</v>
      </c>
      <c r="L89" s="35">
        <v>0</v>
      </c>
      <c r="M89" s="35">
        <f t="shared" si="16"/>
        <v>0</v>
      </c>
      <c r="N89" s="28">
        <v>0</v>
      </c>
      <c r="O89" s="28">
        <f t="shared" si="17"/>
        <v>0</v>
      </c>
      <c r="P89" s="28">
        <v>0</v>
      </c>
      <c r="Q89" s="28">
        <f t="shared" si="18"/>
        <v>0</v>
      </c>
      <c r="R89" s="28"/>
      <c r="S89" s="28"/>
      <c r="T89" s="29">
        <v>0</v>
      </c>
      <c r="U89" s="28">
        <f t="shared" si="19"/>
        <v>0</v>
      </c>
      <c r="V89" s="20"/>
      <c r="W89" s="20"/>
      <c r="X89" s="20"/>
      <c r="Y89" s="20"/>
      <c r="Z89" s="20"/>
      <c r="AA89" s="20"/>
      <c r="AB89" s="20"/>
      <c r="AC89" s="20"/>
      <c r="AD89" s="20"/>
      <c r="AE89" s="20" t="s">
        <v>53</v>
      </c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20"/>
      <c r="AR89" s="20"/>
      <c r="AS89" s="20"/>
      <c r="AT89" s="20"/>
      <c r="AU89" s="20"/>
      <c r="AV89" s="20"/>
      <c r="AW89" s="20"/>
      <c r="AX89" s="20"/>
      <c r="AY89" s="20"/>
      <c r="AZ89" s="20"/>
      <c r="BA89" s="20"/>
      <c r="BB89" s="20"/>
      <c r="BC89" s="20"/>
      <c r="BD89" s="20"/>
      <c r="BE89" s="20"/>
      <c r="BF89" s="20"/>
      <c r="BG89" s="20"/>
      <c r="BH89" s="20"/>
    </row>
    <row r="90" spans="1:60" outlineLevel="1" x14ac:dyDescent="0.2">
      <c r="A90" s="21">
        <v>83</v>
      </c>
      <c r="B90" s="21" t="s">
        <v>197</v>
      </c>
      <c r="C90" s="45" t="s">
        <v>200</v>
      </c>
      <c r="D90" s="27" t="s">
        <v>93</v>
      </c>
      <c r="E90" s="33">
        <v>1</v>
      </c>
      <c r="F90" s="35"/>
      <c r="G90" s="35">
        <f t="shared" si="13"/>
        <v>0</v>
      </c>
      <c r="H90" s="35">
        <v>0</v>
      </c>
      <c r="I90" s="35">
        <f t="shared" si="14"/>
        <v>0</v>
      </c>
      <c r="J90" s="35">
        <v>6790</v>
      </c>
      <c r="K90" s="35">
        <f t="shared" si="15"/>
        <v>6790</v>
      </c>
      <c r="L90" s="35">
        <v>0</v>
      </c>
      <c r="M90" s="35">
        <f t="shared" si="16"/>
        <v>0</v>
      </c>
      <c r="N90" s="28">
        <v>0</v>
      </c>
      <c r="O90" s="28">
        <f t="shared" si="17"/>
        <v>0</v>
      </c>
      <c r="P90" s="28">
        <v>0</v>
      </c>
      <c r="Q90" s="28">
        <f t="shared" si="18"/>
        <v>0</v>
      </c>
      <c r="R90" s="28"/>
      <c r="S90" s="28"/>
      <c r="T90" s="29">
        <v>0</v>
      </c>
      <c r="U90" s="28">
        <f t="shared" si="19"/>
        <v>0</v>
      </c>
      <c r="V90" s="20"/>
      <c r="W90" s="20"/>
      <c r="X90" s="20"/>
      <c r="Y90" s="20"/>
      <c r="Z90" s="20"/>
      <c r="AA90" s="20"/>
      <c r="AB90" s="20"/>
      <c r="AC90" s="20"/>
      <c r="AD90" s="20"/>
      <c r="AE90" s="20" t="s">
        <v>53</v>
      </c>
      <c r="AF90" s="20"/>
      <c r="AG90" s="20"/>
      <c r="AH90" s="20"/>
      <c r="AI90" s="20"/>
      <c r="AJ90" s="20"/>
      <c r="AK90" s="20"/>
      <c r="AL90" s="20"/>
      <c r="AM90" s="20"/>
      <c r="AN90" s="20"/>
      <c r="AO90" s="20"/>
      <c r="AP90" s="20"/>
      <c r="AQ90" s="20"/>
      <c r="AR90" s="20"/>
      <c r="AS90" s="20"/>
      <c r="AT90" s="20"/>
      <c r="AU90" s="20"/>
      <c r="AV90" s="20"/>
      <c r="AW90" s="20"/>
      <c r="AX90" s="20"/>
      <c r="AY90" s="20"/>
      <c r="AZ90" s="20"/>
      <c r="BA90" s="20"/>
      <c r="BB90" s="20"/>
      <c r="BC90" s="20"/>
      <c r="BD90" s="20"/>
      <c r="BE90" s="20"/>
      <c r="BF90" s="20"/>
      <c r="BG90" s="20"/>
      <c r="BH90" s="20"/>
    </row>
    <row r="91" spans="1:60" outlineLevel="1" x14ac:dyDescent="0.2">
      <c r="A91" s="21">
        <v>84</v>
      </c>
      <c r="B91" s="21" t="s">
        <v>197</v>
      </c>
      <c r="C91" s="45" t="s">
        <v>201</v>
      </c>
      <c r="D91" s="27" t="s">
        <v>93</v>
      </c>
      <c r="E91" s="33">
        <v>2</v>
      </c>
      <c r="F91" s="35"/>
      <c r="G91" s="35">
        <f t="shared" si="13"/>
        <v>0</v>
      </c>
      <c r="H91" s="35">
        <v>0</v>
      </c>
      <c r="I91" s="35">
        <f t="shared" si="14"/>
        <v>0</v>
      </c>
      <c r="J91" s="35">
        <v>1470</v>
      </c>
      <c r="K91" s="35">
        <f t="shared" si="15"/>
        <v>2940</v>
      </c>
      <c r="L91" s="35">
        <v>0</v>
      </c>
      <c r="M91" s="35">
        <f t="shared" si="16"/>
        <v>0</v>
      </c>
      <c r="N91" s="28">
        <v>0</v>
      </c>
      <c r="O91" s="28">
        <f t="shared" si="17"/>
        <v>0</v>
      </c>
      <c r="P91" s="28">
        <v>0</v>
      </c>
      <c r="Q91" s="28">
        <f t="shared" si="18"/>
        <v>0</v>
      </c>
      <c r="R91" s="28"/>
      <c r="S91" s="28"/>
      <c r="T91" s="29">
        <v>0</v>
      </c>
      <c r="U91" s="28">
        <f t="shared" si="19"/>
        <v>0</v>
      </c>
      <c r="V91" s="20"/>
      <c r="W91" s="20"/>
      <c r="X91" s="20"/>
      <c r="Y91" s="20"/>
      <c r="Z91" s="20"/>
      <c r="AA91" s="20"/>
      <c r="AB91" s="20"/>
      <c r="AC91" s="20"/>
      <c r="AD91" s="20"/>
      <c r="AE91" s="20" t="s">
        <v>53</v>
      </c>
      <c r="AF91" s="20"/>
      <c r="AG91" s="20"/>
      <c r="AH91" s="20"/>
      <c r="AI91" s="20"/>
      <c r="AJ91" s="20"/>
      <c r="AK91" s="20"/>
      <c r="AL91" s="20"/>
      <c r="AM91" s="20"/>
      <c r="AN91" s="20"/>
      <c r="AO91" s="20"/>
      <c r="AP91" s="20"/>
      <c r="AQ91" s="20"/>
      <c r="AR91" s="20"/>
      <c r="AS91" s="20"/>
      <c r="AT91" s="20"/>
      <c r="AU91" s="20"/>
      <c r="AV91" s="20"/>
      <c r="AW91" s="20"/>
      <c r="AX91" s="20"/>
      <c r="AY91" s="20"/>
      <c r="AZ91" s="20"/>
      <c r="BA91" s="20"/>
      <c r="BB91" s="20"/>
      <c r="BC91" s="20"/>
      <c r="BD91" s="20"/>
      <c r="BE91" s="20"/>
      <c r="BF91" s="20"/>
      <c r="BG91" s="20"/>
      <c r="BH91" s="20"/>
    </row>
    <row r="92" spans="1:60" outlineLevel="1" x14ac:dyDescent="0.2">
      <c r="A92" s="21">
        <v>85</v>
      </c>
      <c r="B92" s="21" t="s">
        <v>197</v>
      </c>
      <c r="C92" s="45" t="s">
        <v>202</v>
      </c>
      <c r="D92" s="27" t="s">
        <v>93</v>
      </c>
      <c r="E92" s="33">
        <v>1</v>
      </c>
      <c r="F92" s="35"/>
      <c r="G92" s="35">
        <f t="shared" si="13"/>
        <v>0</v>
      </c>
      <c r="H92" s="35">
        <v>0</v>
      </c>
      <c r="I92" s="35">
        <f t="shared" si="14"/>
        <v>0</v>
      </c>
      <c r="J92" s="35">
        <v>1270</v>
      </c>
      <c r="K92" s="35">
        <f t="shared" si="15"/>
        <v>1270</v>
      </c>
      <c r="L92" s="35">
        <v>0</v>
      </c>
      <c r="M92" s="35">
        <f t="shared" si="16"/>
        <v>0</v>
      </c>
      <c r="N92" s="28">
        <v>0</v>
      </c>
      <c r="O92" s="28">
        <f t="shared" si="17"/>
        <v>0</v>
      </c>
      <c r="P92" s="28">
        <v>0</v>
      </c>
      <c r="Q92" s="28">
        <f t="shared" si="18"/>
        <v>0</v>
      </c>
      <c r="R92" s="28"/>
      <c r="S92" s="28"/>
      <c r="T92" s="29">
        <v>0</v>
      </c>
      <c r="U92" s="28">
        <f t="shared" si="19"/>
        <v>0</v>
      </c>
      <c r="V92" s="20"/>
      <c r="W92" s="20"/>
      <c r="X92" s="20"/>
      <c r="Y92" s="20"/>
      <c r="Z92" s="20"/>
      <c r="AA92" s="20"/>
      <c r="AB92" s="20"/>
      <c r="AC92" s="20"/>
      <c r="AD92" s="20"/>
      <c r="AE92" s="20" t="s">
        <v>53</v>
      </c>
      <c r="AF92" s="20"/>
      <c r="AG92" s="20"/>
      <c r="AH92" s="20"/>
      <c r="AI92" s="20"/>
      <c r="AJ92" s="20"/>
      <c r="AK92" s="20"/>
      <c r="AL92" s="20"/>
      <c r="AM92" s="20"/>
      <c r="AN92" s="20"/>
      <c r="AO92" s="20"/>
      <c r="AP92" s="20"/>
      <c r="AQ92" s="20"/>
      <c r="AR92" s="20"/>
      <c r="AS92" s="20"/>
      <c r="AT92" s="20"/>
      <c r="AU92" s="20"/>
      <c r="AV92" s="20"/>
      <c r="AW92" s="20"/>
      <c r="AX92" s="20"/>
      <c r="AY92" s="20"/>
      <c r="AZ92" s="20"/>
      <c r="BA92" s="20"/>
      <c r="BB92" s="20"/>
      <c r="BC92" s="20"/>
      <c r="BD92" s="20"/>
      <c r="BE92" s="20"/>
      <c r="BF92" s="20"/>
      <c r="BG92" s="20"/>
      <c r="BH92" s="20"/>
    </row>
    <row r="93" spans="1:60" outlineLevel="1" x14ac:dyDescent="0.2">
      <c r="A93" s="21">
        <v>86</v>
      </c>
      <c r="B93" s="21" t="s">
        <v>197</v>
      </c>
      <c r="C93" s="45" t="s">
        <v>203</v>
      </c>
      <c r="D93" s="27" t="s">
        <v>93</v>
      </c>
      <c r="E93" s="33">
        <v>1</v>
      </c>
      <c r="F93" s="35"/>
      <c r="G93" s="35">
        <f t="shared" si="13"/>
        <v>0</v>
      </c>
      <c r="H93" s="35">
        <v>0</v>
      </c>
      <c r="I93" s="35">
        <f t="shared" si="14"/>
        <v>0</v>
      </c>
      <c r="J93" s="35">
        <v>3110</v>
      </c>
      <c r="K93" s="35">
        <f t="shared" si="15"/>
        <v>3110</v>
      </c>
      <c r="L93" s="35">
        <v>0</v>
      </c>
      <c r="M93" s="35">
        <f t="shared" si="16"/>
        <v>0</v>
      </c>
      <c r="N93" s="28">
        <v>0</v>
      </c>
      <c r="O93" s="28">
        <f t="shared" si="17"/>
        <v>0</v>
      </c>
      <c r="P93" s="28">
        <v>0</v>
      </c>
      <c r="Q93" s="28">
        <f t="shared" si="18"/>
        <v>0</v>
      </c>
      <c r="R93" s="28"/>
      <c r="S93" s="28"/>
      <c r="T93" s="29">
        <v>0</v>
      </c>
      <c r="U93" s="28">
        <f t="shared" si="19"/>
        <v>0</v>
      </c>
      <c r="V93" s="20"/>
      <c r="W93" s="20"/>
      <c r="X93" s="20"/>
      <c r="Y93" s="20"/>
      <c r="Z93" s="20"/>
      <c r="AA93" s="20"/>
      <c r="AB93" s="20"/>
      <c r="AC93" s="20"/>
      <c r="AD93" s="20"/>
      <c r="AE93" s="20" t="s">
        <v>53</v>
      </c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</row>
    <row r="94" spans="1:60" outlineLevel="1" x14ac:dyDescent="0.2">
      <c r="A94" s="21">
        <v>87</v>
      </c>
      <c r="B94" s="21" t="s">
        <v>197</v>
      </c>
      <c r="C94" s="45" t="s">
        <v>204</v>
      </c>
      <c r="D94" s="27" t="s">
        <v>93</v>
      </c>
      <c r="E94" s="33">
        <v>1</v>
      </c>
      <c r="F94" s="35"/>
      <c r="G94" s="35">
        <f t="shared" si="13"/>
        <v>0</v>
      </c>
      <c r="H94" s="35">
        <v>0</v>
      </c>
      <c r="I94" s="35">
        <f t="shared" si="14"/>
        <v>0</v>
      </c>
      <c r="J94" s="35">
        <v>1524</v>
      </c>
      <c r="K94" s="35">
        <f t="shared" si="15"/>
        <v>1524</v>
      </c>
      <c r="L94" s="35">
        <v>0</v>
      </c>
      <c r="M94" s="35">
        <f t="shared" si="16"/>
        <v>0</v>
      </c>
      <c r="N94" s="28">
        <v>0</v>
      </c>
      <c r="O94" s="28">
        <f t="shared" si="17"/>
        <v>0</v>
      </c>
      <c r="P94" s="28">
        <v>0</v>
      </c>
      <c r="Q94" s="28">
        <f t="shared" si="18"/>
        <v>0</v>
      </c>
      <c r="R94" s="28"/>
      <c r="S94" s="28"/>
      <c r="T94" s="29">
        <v>0</v>
      </c>
      <c r="U94" s="28">
        <f t="shared" si="19"/>
        <v>0</v>
      </c>
      <c r="V94" s="20"/>
      <c r="W94" s="20"/>
      <c r="X94" s="20"/>
      <c r="Y94" s="20"/>
      <c r="Z94" s="20"/>
      <c r="AA94" s="20"/>
      <c r="AB94" s="20"/>
      <c r="AC94" s="20"/>
      <c r="AD94" s="20"/>
      <c r="AE94" s="20" t="s">
        <v>53</v>
      </c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</row>
    <row r="95" spans="1:60" outlineLevel="1" x14ac:dyDescent="0.2">
      <c r="A95" s="21">
        <v>88</v>
      </c>
      <c r="B95" s="21" t="s">
        <v>197</v>
      </c>
      <c r="C95" s="45" t="s">
        <v>205</v>
      </c>
      <c r="D95" s="27" t="s">
        <v>93</v>
      </c>
      <c r="E95" s="33">
        <v>4</v>
      </c>
      <c r="F95" s="35"/>
      <c r="G95" s="35">
        <f t="shared" si="13"/>
        <v>0</v>
      </c>
      <c r="H95" s="35">
        <v>0</v>
      </c>
      <c r="I95" s="35">
        <f t="shared" si="14"/>
        <v>0</v>
      </c>
      <c r="J95" s="35">
        <v>1267</v>
      </c>
      <c r="K95" s="35">
        <f t="shared" si="15"/>
        <v>5068</v>
      </c>
      <c r="L95" s="35">
        <v>0</v>
      </c>
      <c r="M95" s="35">
        <f t="shared" si="16"/>
        <v>0</v>
      </c>
      <c r="N95" s="28">
        <v>0</v>
      </c>
      <c r="O95" s="28">
        <f t="shared" si="17"/>
        <v>0</v>
      </c>
      <c r="P95" s="28">
        <v>0</v>
      </c>
      <c r="Q95" s="28">
        <f t="shared" si="18"/>
        <v>0</v>
      </c>
      <c r="R95" s="28"/>
      <c r="S95" s="28"/>
      <c r="T95" s="29">
        <v>0</v>
      </c>
      <c r="U95" s="28">
        <f t="shared" si="19"/>
        <v>0</v>
      </c>
      <c r="V95" s="20"/>
      <c r="W95" s="20"/>
      <c r="X95" s="20"/>
      <c r="Y95" s="20"/>
      <c r="Z95" s="20"/>
      <c r="AA95" s="20"/>
      <c r="AB95" s="20"/>
      <c r="AC95" s="20"/>
      <c r="AD95" s="20"/>
      <c r="AE95" s="20" t="s">
        <v>53</v>
      </c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</row>
    <row r="96" spans="1:60" outlineLevel="1" x14ac:dyDescent="0.2">
      <c r="A96" s="21">
        <v>89</v>
      </c>
      <c r="B96" s="21" t="s">
        <v>197</v>
      </c>
      <c r="C96" s="45" t="s">
        <v>206</v>
      </c>
      <c r="D96" s="27" t="s">
        <v>93</v>
      </c>
      <c r="E96" s="33">
        <v>1</v>
      </c>
      <c r="F96" s="35"/>
      <c r="G96" s="35">
        <f t="shared" si="13"/>
        <v>0</v>
      </c>
      <c r="H96" s="35">
        <v>0</v>
      </c>
      <c r="I96" s="35">
        <f t="shared" si="14"/>
        <v>0</v>
      </c>
      <c r="J96" s="35">
        <v>2890</v>
      </c>
      <c r="K96" s="35">
        <f t="shared" si="15"/>
        <v>2890</v>
      </c>
      <c r="L96" s="35">
        <v>0</v>
      </c>
      <c r="M96" s="35">
        <f t="shared" si="16"/>
        <v>0</v>
      </c>
      <c r="N96" s="28">
        <v>0</v>
      </c>
      <c r="O96" s="28">
        <f t="shared" si="17"/>
        <v>0</v>
      </c>
      <c r="P96" s="28">
        <v>0</v>
      </c>
      <c r="Q96" s="28">
        <f t="shared" si="18"/>
        <v>0</v>
      </c>
      <c r="R96" s="28"/>
      <c r="S96" s="28"/>
      <c r="T96" s="29">
        <v>0</v>
      </c>
      <c r="U96" s="28">
        <f t="shared" si="19"/>
        <v>0</v>
      </c>
      <c r="V96" s="20"/>
      <c r="W96" s="20"/>
      <c r="X96" s="20"/>
      <c r="Y96" s="20"/>
      <c r="Z96" s="20"/>
      <c r="AA96" s="20"/>
      <c r="AB96" s="20"/>
      <c r="AC96" s="20"/>
      <c r="AD96" s="20"/>
      <c r="AE96" s="20" t="s">
        <v>53</v>
      </c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</row>
    <row r="97" spans="1:60" outlineLevel="1" x14ac:dyDescent="0.2">
      <c r="A97" s="21">
        <v>90</v>
      </c>
      <c r="B97" s="21" t="s">
        <v>197</v>
      </c>
      <c r="C97" s="45" t="s">
        <v>207</v>
      </c>
      <c r="D97" s="27" t="s">
        <v>93</v>
      </c>
      <c r="E97" s="33">
        <v>1</v>
      </c>
      <c r="F97" s="35"/>
      <c r="G97" s="35">
        <f t="shared" si="13"/>
        <v>0</v>
      </c>
      <c r="H97" s="35">
        <v>0</v>
      </c>
      <c r="I97" s="35">
        <f t="shared" si="14"/>
        <v>0</v>
      </c>
      <c r="J97" s="35">
        <v>9320</v>
      </c>
      <c r="K97" s="35">
        <f t="shared" si="15"/>
        <v>9320</v>
      </c>
      <c r="L97" s="35">
        <v>0</v>
      </c>
      <c r="M97" s="35">
        <f t="shared" si="16"/>
        <v>0</v>
      </c>
      <c r="N97" s="28">
        <v>0</v>
      </c>
      <c r="O97" s="28">
        <f t="shared" si="17"/>
        <v>0</v>
      </c>
      <c r="P97" s="28">
        <v>0</v>
      </c>
      <c r="Q97" s="28">
        <f t="shared" si="18"/>
        <v>0</v>
      </c>
      <c r="R97" s="28"/>
      <c r="S97" s="28"/>
      <c r="T97" s="29">
        <v>0</v>
      </c>
      <c r="U97" s="28">
        <f t="shared" si="19"/>
        <v>0</v>
      </c>
      <c r="V97" s="20"/>
      <c r="W97" s="20"/>
      <c r="X97" s="20"/>
      <c r="Y97" s="20"/>
      <c r="Z97" s="20"/>
      <c r="AA97" s="20"/>
      <c r="AB97" s="20"/>
      <c r="AC97" s="20"/>
      <c r="AD97" s="20"/>
      <c r="AE97" s="20" t="s">
        <v>53</v>
      </c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</row>
    <row r="98" spans="1:60" outlineLevel="1" x14ac:dyDescent="0.2">
      <c r="A98" s="21">
        <v>91</v>
      </c>
      <c r="B98" s="21" t="s">
        <v>197</v>
      </c>
      <c r="C98" s="45" t="s">
        <v>208</v>
      </c>
      <c r="D98" s="27" t="s">
        <v>93</v>
      </c>
      <c r="E98" s="33">
        <v>4</v>
      </c>
      <c r="F98" s="35"/>
      <c r="G98" s="35">
        <f t="shared" si="13"/>
        <v>0</v>
      </c>
      <c r="H98" s="35">
        <v>0</v>
      </c>
      <c r="I98" s="35">
        <f t="shared" si="14"/>
        <v>0</v>
      </c>
      <c r="J98" s="35">
        <v>869</v>
      </c>
      <c r="K98" s="35">
        <f t="shared" si="15"/>
        <v>3476</v>
      </c>
      <c r="L98" s="35">
        <v>0</v>
      </c>
      <c r="M98" s="35">
        <f t="shared" si="16"/>
        <v>0</v>
      </c>
      <c r="N98" s="28">
        <v>0</v>
      </c>
      <c r="O98" s="28">
        <f t="shared" si="17"/>
        <v>0</v>
      </c>
      <c r="P98" s="28">
        <v>0</v>
      </c>
      <c r="Q98" s="28">
        <f t="shared" si="18"/>
        <v>0</v>
      </c>
      <c r="R98" s="28"/>
      <c r="S98" s="28"/>
      <c r="T98" s="29">
        <v>0</v>
      </c>
      <c r="U98" s="28">
        <f t="shared" si="19"/>
        <v>0</v>
      </c>
      <c r="V98" s="20"/>
      <c r="W98" s="20"/>
      <c r="X98" s="20"/>
      <c r="Y98" s="20"/>
      <c r="Z98" s="20"/>
      <c r="AA98" s="20"/>
      <c r="AB98" s="20"/>
      <c r="AC98" s="20"/>
      <c r="AD98" s="20"/>
      <c r="AE98" s="20" t="s">
        <v>53</v>
      </c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</row>
    <row r="99" spans="1:60" outlineLevel="1" x14ac:dyDescent="0.2">
      <c r="A99" s="21">
        <v>92</v>
      </c>
      <c r="B99" s="21" t="s">
        <v>197</v>
      </c>
      <c r="C99" s="45" t="s">
        <v>209</v>
      </c>
      <c r="D99" s="27" t="s">
        <v>93</v>
      </c>
      <c r="E99" s="33">
        <v>2</v>
      </c>
      <c r="F99" s="35"/>
      <c r="G99" s="35">
        <f t="shared" si="13"/>
        <v>0</v>
      </c>
      <c r="H99" s="35">
        <v>0</v>
      </c>
      <c r="I99" s="35">
        <f t="shared" si="14"/>
        <v>0</v>
      </c>
      <c r="J99" s="35">
        <v>869</v>
      </c>
      <c r="K99" s="35">
        <f t="shared" si="15"/>
        <v>1738</v>
      </c>
      <c r="L99" s="35">
        <v>0</v>
      </c>
      <c r="M99" s="35">
        <f t="shared" si="16"/>
        <v>0</v>
      </c>
      <c r="N99" s="28">
        <v>0</v>
      </c>
      <c r="O99" s="28">
        <f t="shared" si="17"/>
        <v>0</v>
      </c>
      <c r="P99" s="28">
        <v>0</v>
      </c>
      <c r="Q99" s="28">
        <f t="shared" si="18"/>
        <v>0</v>
      </c>
      <c r="R99" s="28"/>
      <c r="S99" s="28"/>
      <c r="T99" s="29">
        <v>0</v>
      </c>
      <c r="U99" s="28">
        <f t="shared" si="19"/>
        <v>0</v>
      </c>
      <c r="V99" s="20"/>
      <c r="W99" s="20"/>
      <c r="X99" s="20"/>
      <c r="Y99" s="20"/>
      <c r="Z99" s="20"/>
      <c r="AA99" s="20"/>
      <c r="AB99" s="20"/>
      <c r="AC99" s="20"/>
      <c r="AD99" s="20"/>
      <c r="AE99" s="20" t="s">
        <v>53</v>
      </c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</row>
    <row r="100" spans="1:60" outlineLevel="1" x14ac:dyDescent="0.2">
      <c r="A100" s="21">
        <v>93</v>
      </c>
      <c r="B100" s="21" t="s">
        <v>197</v>
      </c>
      <c r="C100" s="45" t="s">
        <v>210</v>
      </c>
      <c r="D100" s="27" t="s">
        <v>93</v>
      </c>
      <c r="E100" s="33">
        <v>2</v>
      </c>
      <c r="F100" s="35"/>
      <c r="G100" s="35">
        <f t="shared" si="13"/>
        <v>0</v>
      </c>
      <c r="H100" s="35">
        <v>0</v>
      </c>
      <c r="I100" s="35">
        <f t="shared" si="14"/>
        <v>0</v>
      </c>
      <c r="J100" s="35">
        <v>797</v>
      </c>
      <c r="K100" s="35">
        <f t="shared" si="15"/>
        <v>1594</v>
      </c>
      <c r="L100" s="35">
        <v>0</v>
      </c>
      <c r="M100" s="35">
        <f t="shared" si="16"/>
        <v>0</v>
      </c>
      <c r="N100" s="28">
        <v>0</v>
      </c>
      <c r="O100" s="28">
        <f t="shared" si="17"/>
        <v>0</v>
      </c>
      <c r="P100" s="28">
        <v>0</v>
      </c>
      <c r="Q100" s="28">
        <f t="shared" si="18"/>
        <v>0</v>
      </c>
      <c r="R100" s="28"/>
      <c r="S100" s="28"/>
      <c r="T100" s="29">
        <v>0</v>
      </c>
      <c r="U100" s="28">
        <f t="shared" si="19"/>
        <v>0</v>
      </c>
      <c r="V100" s="20"/>
      <c r="W100" s="20"/>
      <c r="X100" s="20"/>
      <c r="Y100" s="20"/>
      <c r="Z100" s="20"/>
      <c r="AA100" s="20"/>
      <c r="AB100" s="20"/>
      <c r="AC100" s="20"/>
      <c r="AD100" s="20"/>
      <c r="AE100" s="20" t="s">
        <v>53</v>
      </c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</row>
    <row r="101" spans="1:60" ht="22.5" outlineLevel="1" x14ac:dyDescent="0.2">
      <c r="A101" s="21">
        <v>94</v>
      </c>
      <c r="B101" s="21" t="s">
        <v>197</v>
      </c>
      <c r="C101" s="45" t="s">
        <v>211</v>
      </c>
      <c r="D101" s="27" t="s">
        <v>93</v>
      </c>
      <c r="E101" s="33">
        <v>1</v>
      </c>
      <c r="F101" s="35"/>
      <c r="G101" s="35">
        <f t="shared" si="13"/>
        <v>0</v>
      </c>
      <c r="H101" s="35">
        <v>0</v>
      </c>
      <c r="I101" s="35">
        <f t="shared" si="14"/>
        <v>0</v>
      </c>
      <c r="J101" s="35">
        <v>2118</v>
      </c>
      <c r="K101" s="35">
        <f t="shared" si="15"/>
        <v>2118</v>
      </c>
      <c r="L101" s="35">
        <v>0</v>
      </c>
      <c r="M101" s="35">
        <f t="shared" si="16"/>
        <v>0</v>
      </c>
      <c r="N101" s="28">
        <v>0</v>
      </c>
      <c r="O101" s="28">
        <f t="shared" si="17"/>
        <v>0</v>
      </c>
      <c r="P101" s="28">
        <v>0</v>
      </c>
      <c r="Q101" s="28">
        <f t="shared" si="18"/>
        <v>0</v>
      </c>
      <c r="R101" s="28"/>
      <c r="S101" s="28"/>
      <c r="T101" s="29">
        <v>0</v>
      </c>
      <c r="U101" s="28">
        <f t="shared" si="19"/>
        <v>0</v>
      </c>
      <c r="V101" s="20"/>
      <c r="W101" s="20"/>
      <c r="X101" s="20"/>
      <c r="Y101" s="20"/>
      <c r="Z101" s="20"/>
      <c r="AA101" s="20"/>
      <c r="AB101" s="20"/>
      <c r="AC101" s="20"/>
      <c r="AD101" s="20"/>
      <c r="AE101" s="20" t="s">
        <v>53</v>
      </c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</row>
    <row r="102" spans="1:60" outlineLevel="1" x14ac:dyDescent="0.2">
      <c r="A102" s="21">
        <v>95</v>
      </c>
      <c r="B102" s="21" t="s">
        <v>197</v>
      </c>
      <c r="C102" s="45" t="s">
        <v>212</v>
      </c>
      <c r="D102" s="27" t="s">
        <v>93</v>
      </c>
      <c r="E102" s="33">
        <v>1</v>
      </c>
      <c r="F102" s="35"/>
      <c r="G102" s="35">
        <f t="shared" si="13"/>
        <v>0</v>
      </c>
      <c r="H102" s="35">
        <v>0</v>
      </c>
      <c r="I102" s="35">
        <f t="shared" si="14"/>
        <v>0</v>
      </c>
      <c r="J102" s="35">
        <v>6220</v>
      </c>
      <c r="K102" s="35">
        <f t="shared" si="15"/>
        <v>6220</v>
      </c>
      <c r="L102" s="35">
        <v>0</v>
      </c>
      <c r="M102" s="35">
        <f t="shared" si="16"/>
        <v>0</v>
      </c>
      <c r="N102" s="28">
        <v>0</v>
      </c>
      <c r="O102" s="28">
        <f t="shared" si="17"/>
        <v>0</v>
      </c>
      <c r="P102" s="28">
        <v>0</v>
      </c>
      <c r="Q102" s="28">
        <f t="shared" si="18"/>
        <v>0</v>
      </c>
      <c r="R102" s="28"/>
      <c r="S102" s="28"/>
      <c r="T102" s="29">
        <v>0</v>
      </c>
      <c r="U102" s="28">
        <f t="shared" si="19"/>
        <v>0</v>
      </c>
      <c r="V102" s="20"/>
      <c r="W102" s="20"/>
      <c r="X102" s="20"/>
      <c r="Y102" s="20"/>
      <c r="Z102" s="20"/>
      <c r="AA102" s="20"/>
      <c r="AB102" s="20"/>
      <c r="AC102" s="20"/>
      <c r="AD102" s="20"/>
      <c r="AE102" s="20" t="s">
        <v>53</v>
      </c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</row>
    <row r="103" spans="1:60" outlineLevel="1" x14ac:dyDescent="0.2">
      <c r="A103" s="21">
        <v>96</v>
      </c>
      <c r="B103" s="21" t="s">
        <v>197</v>
      </c>
      <c r="C103" s="45" t="s">
        <v>213</v>
      </c>
      <c r="D103" s="27" t="s">
        <v>93</v>
      </c>
      <c r="E103" s="33">
        <v>1</v>
      </c>
      <c r="F103" s="35"/>
      <c r="G103" s="35">
        <f t="shared" si="13"/>
        <v>0</v>
      </c>
      <c r="H103" s="35">
        <v>0</v>
      </c>
      <c r="I103" s="35">
        <f t="shared" si="14"/>
        <v>0</v>
      </c>
      <c r="J103" s="35">
        <v>7470</v>
      </c>
      <c r="K103" s="35">
        <f t="shared" si="15"/>
        <v>7470</v>
      </c>
      <c r="L103" s="35">
        <v>0</v>
      </c>
      <c r="M103" s="35">
        <f t="shared" si="16"/>
        <v>0</v>
      </c>
      <c r="N103" s="28">
        <v>0</v>
      </c>
      <c r="O103" s="28">
        <f t="shared" si="17"/>
        <v>0</v>
      </c>
      <c r="P103" s="28">
        <v>0</v>
      </c>
      <c r="Q103" s="28">
        <f t="shared" si="18"/>
        <v>0</v>
      </c>
      <c r="R103" s="28"/>
      <c r="S103" s="28"/>
      <c r="T103" s="29">
        <v>0</v>
      </c>
      <c r="U103" s="28">
        <f t="shared" si="19"/>
        <v>0</v>
      </c>
      <c r="V103" s="20"/>
      <c r="W103" s="20"/>
      <c r="X103" s="20"/>
      <c r="Y103" s="20"/>
      <c r="Z103" s="20"/>
      <c r="AA103" s="20"/>
      <c r="AB103" s="20"/>
      <c r="AC103" s="20"/>
      <c r="AD103" s="20"/>
      <c r="AE103" s="20" t="s">
        <v>53</v>
      </c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</row>
    <row r="104" spans="1:60" ht="22.5" outlineLevel="1" x14ac:dyDescent="0.2">
      <c r="A104" s="21">
        <v>97</v>
      </c>
      <c r="B104" s="21" t="s">
        <v>197</v>
      </c>
      <c r="C104" s="45" t="s">
        <v>214</v>
      </c>
      <c r="D104" s="27" t="s">
        <v>93</v>
      </c>
      <c r="E104" s="33">
        <v>1</v>
      </c>
      <c r="F104" s="35"/>
      <c r="G104" s="35">
        <f t="shared" si="13"/>
        <v>0</v>
      </c>
      <c r="H104" s="35">
        <v>0</v>
      </c>
      <c r="I104" s="35">
        <f t="shared" si="14"/>
        <v>0</v>
      </c>
      <c r="J104" s="35">
        <v>4010</v>
      </c>
      <c r="K104" s="35">
        <f t="shared" si="15"/>
        <v>4010</v>
      </c>
      <c r="L104" s="35">
        <v>0</v>
      </c>
      <c r="M104" s="35">
        <f t="shared" si="16"/>
        <v>0</v>
      </c>
      <c r="N104" s="28">
        <v>0</v>
      </c>
      <c r="O104" s="28">
        <f t="shared" si="17"/>
        <v>0</v>
      </c>
      <c r="P104" s="28">
        <v>0</v>
      </c>
      <c r="Q104" s="28">
        <f t="shared" si="18"/>
        <v>0</v>
      </c>
      <c r="R104" s="28"/>
      <c r="S104" s="28"/>
      <c r="T104" s="29">
        <v>0</v>
      </c>
      <c r="U104" s="28">
        <f t="shared" si="19"/>
        <v>0</v>
      </c>
      <c r="V104" s="20"/>
      <c r="W104" s="20"/>
      <c r="X104" s="20"/>
      <c r="Y104" s="20"/>
      <c r="Z104" s="20"/>
      <c r="AA104" s="20"/>
      <c r="AB104" s="20"/>
      <c r="AC104" s="20"/>
      <c r="AD104" s="20"/>
      <c r="AE104" s="20" t="s">
        <v>53</v>
      </c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</row>
    <row r="105" spans="1:60" ht="22.5" outlineLevel="1" x14ac:dyDescent="0.2">
      <c r="A105" s="21">
        <v>98</v>
      </c>
      <c r="B105" s="21" t="s">
        <v>197</v>
      </c>
      <c r="C105" s="45" t="s">
        <v>215</v>
      </c>
      <c r="D105" s="27" t="s">
        <v>93</v>
      </c>
      <c r="E105" s="33">
        <v>5</v>
      </c>
      <c r="F105" s="35"/>
      <c r="G105" s="35">
        <f t="shared" si="13"/>
        <v>0</v>
      </c>
      <c r="H105" s="35">
        <v>0</v>
      </c>
      <c r="I105" s="35">
        <f t="shared" si="14"/>
        <v>0</v>
      </c>
      <c r="J105" s="35">
        <v>4270</v>
      </c>
      <c r="K105" s="35">
        <f t="shared" si="15"/>
        <v>21350</v>
      </c>
      <c r="L105" s="35">
        <v>0</v>
      </c>
      <c r="M105" s="35">
        <f t="shared" si="16"/>
        <v>0</v>
      </c>
      <c r="N105" s="28">
        <v>0</v>
      </c>
      <c r="O105" s="28">
        <f t="shared" si="17"/>
        <v>0</v>
      </c>
      <c r="P105" s="28">
        <v>0</v>
      </c>
      <c r="Q105" s="28">
        <f t="shared" si="18"/>
        <v>0</v>
      </c>
      <c r="R105" s="28"/>
      <c r="S105" s="28"/>
      <c r="T105" s="29">
        <v>0</v>
      </c>
      <c r="U105" s="28">
        <f t="shared" si="19"/>
        <v>0</v>
      </c>
      <c r="V105" s="20"/>
      <c r="W105" s="20"/>
      <c r="X105" s="20"/>
      <c r="Y105" s="20"/>
      <c r="Z105" s="20"/>
      <c r="AA105" s="20"/>
      <c r="AB105" s="20"/>
      <c r="AC105" s="20"/>
      <c r="AD105" s="20"/>
      <c r="AE105" s="20" t="s">
        <v>53</v>
      </c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</row>
    <row r="106" spans="1:60" ht="22.5" outlineLevel="1" x14ac:dyDescent="0.2">
      <c r="A106" s="21">
        <v>99</v>
      </c>
      <c r="B106" s="21" t="s">
        <v>197</v>
      </c>
      <c r="C106" s="45" t="s">
        <v>216</v>
      </c>
      <c r="D106" s="27" t="s">
        <v>93</v>
      </c>
      <c r="E106" s="33">
        <v>2</v>
      </c>
      <c r="F106" s="35"/>
      <c r="G106" s="35">
        <f t="shared" si="13"/>
        <v>0</v>
      </c>
      <c r="H106" s="35">
        <v>0</v>
      </c>
      <c r="I106" s="35">
        <f t="shared" si="14"/>
        <v>0</v>
      </c>
      <c r="J106" s="35">
        <v>4350</v>
      </c>
      <c r="K106" s="35">
        <f t="shared" si="15"/>
        <v>8700</v>
      </c>
      <c r="L106" s="35">
        <v>0</v>
      </c>
      <c r="M106" s="35">
        <f t="shared" si="16"/>
        <v>0</v>
      </c>
      <c r="N106" s="28">
        <v>0</v>
      </c>
      <c r="O106" s="28">
        <f t="shared" si="17"/>
        <v>0</v>
      </c>
      <c r="P106" s="28">
        <v>0</v>
      </c>
      <c r="Q106" s="28">
        <f t="shared" si="18"/>
        <v>0</v>
      </c>
      <c r="R106" s="28"/>
      <c r="S106" s="28"/>
      <c r="T106" s="29">
        <v>0</v>
      </c>
      <c r="U106" s="28">
        <f t="shared" si="19"/>
        <v>0</v>
      </c>
      <c r="V106" s="20"/>
      <c r="W106" s="20"/>
      <c r="X106" s="20"/>
      <c r="Y106" s="20"/>
      <c r="Z106" s="20"/>
      <c r="AA106" s="20"/>
      <c r="AB106" s="20"/>
      <c r="AC106" s="20"/>
      <c r="AD106" s="20"/>
      <c r="AE106" s="20" t="s">
        <v>53</v>
      </c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</row>
    <row r="107" spans="1:60" outlineLevel="1" x14ac:dyDescent="0.2">
      <c r="A107" s="21">
        <v>100</v>
      </c>
      <c r="B107" s="21" t="s">
        <v>217</v>
      </c>
      <c r="C107" s="45" t="s">
        <v>218</v>
      </c>
      <c r="D107" s="27" t="s">
        <v>76</v>
      </c>
      <c r="E107" s="33">
        <v>2</v>
      </c>
      <c r="F107" s="35"/>
      <c r="G107" s="35">
        <f t="shared" si="13"/>
        <v>0</v>
      </c>
      <c r="H107" s="35">
        <v>4190</v>
      </c>
      <c r="I107" s="35">
        <f t="shared" si="14"/>
        <v>8380</v>
      </c>
      <c r="J107" s="35">
        <v>0</v>
      </c>
      <c r="K107" s="35">
        <f t="shared" si="15"/>
        <v>0</v>
      </c>
      <c r="L107" s="35">
        <v>0</v>
      </c>
      <c r="M107" s="35">
        <f t="shared" si="16"/>
        <v>0</v>
      </c>
      <c r="N107" s="28">
        <v>9.4999999999999998E-3</v>
      </c>
      <c r="O107" s="28">
        <f t="shared" si="17"/>
        <v>1.9E-2</v>
      </c>
      <c r="P107" s="28">
        <v>0</v>
      </c>
      <c r="Q107" s="28">
        <f t="shared" si="18"/>
        <v>0</v>
      </c>
      <c r="R107" s="28"/>
      <c r="S107" s="28"/>
      <c r="T107" s="29">
        <v>0</v>
      </c>
      <c r="U107" s="28">
        <f t="shared" si="19"/>
        <v>0</v>
      </c>
      <c r="V107" s="20"/>
      <c r="W107" s="20"/>
      <c r="X107" s="20"/>
      <c r="Y107" s="20"/>
      <c r="Z107" s="20"/>
      <c r="AA107" s="20"/>
      <c r="AB107" s="20"/>
      <c r="AC107" s="20"/>
      <c r="AD107" s="20"/>
      <c r="AE107" s="20" t="s">
        <v>85</v>
      </c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</row>
    <row r="108" spans="1:60" outlineLevel="1" x14ac:dyDescent="0.2">
      <c r="A108" s="21">
        <v>101</v>
      </c>
      <c r="B108" s="21" t="s">
        <v>219</v>
      </c>
      <c r="C108" s="45" t="s">
        <v>220</v>
      </c>
      <c r="D108" s="27" t="s">
        <v>93</v>
      </c>
      <c r="E108" s="33">
        <v>1</v>
      </c>
      <c r="F108" s="35"/>
      <c r="G108" s="35">
        <f t="shared" si="13"/>
        <v>0</v>
      </c>
      <c r="H108" s="35">
        <v>0</v>
      </c>
      <c r="I108" s="35">
        <f t="shared" si="14"/>
        <v>0</v>
      </c>
      <c r="J108" s="35">
        <v>32000</v>
      </c>
      <c r="K108" s="35">
        <f t="shared" si="15"/>
        <v>32000</v>
      </c>
      <c r="L108" s="35">
        <v>0</v>
      </c>
      <c r="M108" s="35">
        <f t="shared" si="16"/>
        <v>0</v>
      </c>
      <c r="N108" s="28">
        <v>0</v>
      </c>
      <c r="O108" s="28">
        <f t="shared" si="17"/>
        <v>0</v>
      </c>
      <c r="P108" s="28">
        <v>0</v>
      </c>
      <c r="Q108" s="28">
        <f t="shared" si="18"/>
        <v>0</v>
      </c>
      <c r="R108" s="28"/>
      <c r="S108" s="28"/>
      <c r="T108" s="29">
        <v>0</v>
      </c>
      <c r="U108" s="28">
        <f t="shared" si="19"/>
        <v>0</v>
      </c>
      <c r="V108" s="20"/>
      <c r="W108" s="20"/>
      <c r="X108" s="20"/>
      <c r="Y108" s="20"/>
      <c r="Z108" s="20"/>
      <c r="AA108" s="20"/>
      <c r="AB108" s="20"/>
      <c r="AC108" s="20"/>
      <c r="AD108" s="20"/>
      <c r="AE108" s="20" t="s">
        <v>53</v>
      </c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</row>
    <row r="109" spans="1:60" outlineLevel="1" x14ac:dyDescent="0.2">
      <c r="A109" s="21">
        <v>103</v>
      </c>
      <c r="B109" s="21" t="s">
        <v>221</v>
      </c>
      <c r="C109" s="45" t="s">
        <v>222</v>
      </c>
      <c r="D109" s="27" t="s">
        <v>52</v>
      </c>
      <c r="E109" s="33">
        <v>904</v>
      </c>
      <c r="F109" s="35"/>
      <c r="G109" s="35">
        <f t="shared" si="13"/>
        <v>0</v>
      </c>
      <c r="H109" s="35">
        <v>21.48</v>
      </c>
      <c r="I109" s="35">
        <f t="shared" si="14"/>
        <v>19417.919999999998</v>
      </c>
      <c r="J109" s="35">
        <v>36.22</v>
      </c>
      <c r="K109" s="35">
        <f t="shared" si="15"/>
        <v>32742.880000000001</v>
      </c>
      <c r="L109" s="35">
        <v>0</v>
      </c>
      <c r="M109" s="35">
        <f t="shared" si="16"/>
        <v>0</v>
      </c>
      <c r="N109" s="28">
        <v>1.8000000000000001E-4</v>
      </c>
      <c r="O109" s="28">
        <f t="shared" si="17"/>
        <v>0.16272</v>
      </c>
      <c r="P109" s="28">
        <v>0</v>
      </c>
      <c r="Q109" s="28">
        <f t="shared" si="18"/>
        <v>0</v>
      </c>
      <c r="R109" s="28"/>
      <c r="S109" s="28"/>
      <c r="T109" s="29">
        <v>6.7000000000000004E-2</v>
      </c>
      <c r="U109" s="28">
        <f t="shared" si="19"/>
        <v>60.57</v>
      </c>
      <c r="V109" s="20"/>
      <c r="W109" s="20"/>
      <c r="X109" s="20"/>
      <c r="Y109" s="20"/>
      <c r="Z109" s="20"/>
      <c r="AA109" s="20"/>
      <c r="AB109" s="20"/>
      <c r="AC109" s="20"/>
      <c r="AD109" s="20"/>
      <c r="AE109" s="20" t="s">
        <v>53</v>
      </c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</row>
    <row r="110" spans="1:60" outlineLevel="1" x14ac:dyDescent="0.2">
      <c r="A110" s="21">
        <v>104</v>
      </c>
      <c r="B110" s="21" t="s">
        <v>223</v>
      </c>
      <c r="C110" s="45" t="s">
        <v>224</v>
      </c>
      <c r="D110" s="27" t="s">
        <v>52</v>
      </c>
      <c r="E110" s="33">
        <v>120</v>
      </c>
      <c r="F110" s="35"/>
      <c r="G110" s="35">
        <f t="shared" si="13"/>
        <v>0</v>
      </c>
      <c r="H110" s="35">
        <v>19.04</v>
      </c>
      <c r="I110" s="35">
        <f t="shared" ref="I110:I128" si="20">ROUND(E110*H110,2)</f>
        <v>2284.8000000000002</v>
      </c>
      <c r="J110" s="35">
        <v>71.960000000000008</v>
      </c>
      <c r="K110" s="35">
        <f t="shared" ref="K110:K128" si="21">ROUND(E110*J110,2)</f>
        <v>8635.2000000000007</v>
      </c>
      <c r="L110" s="35">
        <v>0</v>
      </c>
      <c r="M110" s="35">
        <f t="shared" ref="M110:M128" si="22">G110*(1+L110/100)</f>
        <v>0</v>
      </c>
      <c r="N110" s="28">
        <v>3.4000000000000002E-4</v>
      </c>
      <c r="O110" s="28">
        <f t="shared" ref="O110:O128" si="23">ROUND(E110*N110,5)</f>
        <v>4.0800000000000003E-2</v>
      </c>
      <c r="P110" s="28">
        <v>0</v>
      </c>
      <c r="Q110" s="28">
        <f t="shared" ref="Q110:Q128" si="24">ROUND(E110*P110,5)</f>
        <v>0</v>
      </c>
      <c r="R110" s="28"/>
      <c r="S110" s="28"/>
      <c r="T110" s="29">
        <v>0.13600000000000001</v>
      </c>
      <c r="U110" s="28">
        <f t="shared" ref="U110:U128" si="25">ROUND(E110*T110,2)</f>
        <v>16.32</v>
      </c>
      <c r="V110" s="20"/>
      <c r="W110" s="20"/>
      <c r="X110" s="20"/>
      <c r="Y110" s="20"/>
      <c r="Z110" s="20"/>
      <c r="AA110" s="20"/>
      <c r="AB110" s="20"/>
      <c r="AC110" s="20"/>
      <c r="AD110" s="20"/>
      <c r="AE110" s="20" t="s">
        <v>53</v>
      </c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</row>
    <row r="111" spans="1:60" outlineLevel="1" x14ac:dyDescent="0.2">
      <c r="A111" s="21">
        <v>105</v>
      </c>
      <c r="B111" s="21" t="s">
        <v>225</v>
      </c>
      <c r="C111" s="45" t="s">
        <v>226</v>
      </c>
      <c r="D111" s="27" t="s">
        <v>52</v>
      </c>
      <c r="E111" s="33">
        <v>1023</v>
      </c>
      <c r="F111" s="35"/>
      <c r="G111" s="35">
        <f t="shared" si="13"/>
        <v>0</v>
      </c>
      <c r="H111" s="35">
        <v>1.7</v>
      </c>
      <c r="I111" s="35">
        <f t="shared" si="20"/>
        <v>1739.1</v>
      </c>
      <c r="J111" s="35">
        <v>31.3</v>
      </c>
      <c r="K111" s="35">
        <f t="shared" si="21"/>
        <v>32019.9</v>
      </c>
      <c r="L111" s="35">
        <v>0</v>
      </c>
      <c r="M111" s="35">
        <f t="shared" si="22"/>
        <v>0</v>
      </c>
      <c r="N111" s="28">
        <v>1.0000000000000001E-5</v>
      </c>
      <c r="O111" s="28">
        <f t="shared" si="23"/>
        <v>1.023E-2</v>
      </c>
      <c r="P111" s="28">
        <v>0</v>
      </c>
      <c r="Q111" s="28">
        <f t="shared" si="24"/>
        <v>0</v>
      </c>
      <c r="R111" s="28"/>
      <c r="S111" s="28"/>
      <c r="T111" s="29">
        <v>6.2E-2</v>
      </c>
      <c r="U111" s="28">
        <f t="shared" si="25"/>
        <v>63.43</v>
      </c>
      <c r="V111" s="20"/>
      <c r="W111" s="20"/>
      <c r="X111" s="20"/>
      <c r="Y111" s="20"/>
      <c r="Z111" s="20"/>
      <c r="AA111" s="20"/>
      <c r="AB111" s="20"/>
      <c r="AC111" s="20"/>
      <c r="AD111" s="20"/>
      <c r="AE111" s="20" t="s">
        <v>53</v>
      </c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</row>
    <row r="112" spans="1:60" ht="22.5" outlineLevel="1" x14ac:dyDescent="0.2">
      <c r="A112" s="21">
        <v>106</v>
      </c>
      <c r="B112" s="21" t="s">
        <v>227</v>
      </c>
      <c r="C112" s="45" t="s">
        <v>228</v>
      </c>
      <c r="D112" s="27" t="s">
        <v>93</v>
      </c>
      <c r="E112" s="33">
        <v>1</v>
      </c>
      <c r="F112" s="35"/>
      <c r="G112" s="35">
        <f t="shared" si="13"/>
        <v>0</v>
      </c>
      <c r="H112" s="35">
        <v>0</v>
      </c>
      <c r="I112" s="35">
        <f t="shared" si="20"/>
        <v>0</v>
      </c>
      <c r="J112" s="35">
        <v>18000</v>
      </c>
      <c r="K112" s="35">
        <f t="shared" si="21"/>
        <v>18000</v>
      </c>
      <c r="L112" s="35">
        <v>0</v>
      </c>
      <c r="M112" s="35">
        <f t="shared" si="22"/>
        <v>0</v>
      </c>
      <c r="N112" s="28">
        <v>0</v>
      </c>
      <c r="O112" s="28">
        <f t="shared" si="23"/>
        <v>0</v>
      </c>
      <c r="P112" s="28">
        <v>0</v>
      </c>
      <c r="Q112" s="28">
        <f t="shared" si="24"/>
        <v>0</v>
      </c>
      <c r="R112" s="28"/>
      <c r="S112" s="28"/>
      <c r="T112" s="29">
        <v>0</v>
      </c>
      <c r="U112" s="28">
        <f t="shared" si="25"/>
        <v>0</v>
      </c>
      <c r="V112" s="20"/>
      <c r="W112" s="20"/>
      <c r="X112" s="20"/>
      <c r="Y112" s="20"/>
      <c r="Z112" s="20"/>
      <c r="AA112" s="20"/>
      <c r="AB112" s="20"/>
      <c r="AC112" s="20"/>
      <c r="AD112" s="20"/>
      <c r="AE112" s="20" t="s">
        <v>53</v>
      </c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</row>
    <row r="113" spans="1:60" ht="22.5" outlineLevel="1" x14ac:dyDescent="0.2">
      <c r="A113" s="21">
        <v>107</v>
      </c>
      <c r="B113" s="21" t="s">
        <v>227</v>
      </c>
      <c r="C113" s="45" t="s">
        <v>229</v>
      </c>
      <c r="D113" s="27" t="s">
        <v>93</v>
      </c>
      <c r="E113" s="33">
        <v>1</v>
      </c>
      <c r="F113" s="35"/>
      <c r="G113" s="35">
        <f t="shared" si="13"/>
        <v>0</v>
      </c>
      <c r="H113" s="35">
        <v>0</v>
      </c>
      <c r="I113" s="35">
        <f t="shared" si="20"/>
        <v>0</v>
      </c>
      <c r="J113" s="35">
        <v>75000</v>
      </c>
      <c r="K113" s="35">
        <f t="shared" si="21"/>
        <v>75000</v>
      </c>
      <c r="L113" s="35">
        <v>0</v>
      </c>
      <c r="M113" s="35">
        <f t="shared" si="22"/>
        <v>0</v>
      </c>
      <c r="N113" s="28">
        <v>0</v>
      </c>
      <c r="O113" s="28">
        <f t="shared" si="23"/>
        <v>0</v>
      </c>
      <c r="P113" s="28">
        <v>0</v>
      </c>
      <c r="Q113" s="28">
        <f t="shared" si="24"/>
        <v>0</v>
      </c>
      <c r="R113" s="28"/>
      <c r="S113" s="28"/>
      <c r="T113" s="29">
        <v>0</v>
      </c>
      <c r="U113" s="28">
        <f t="shared" si="25"/>
        <v>0</v>
      </c>
      <c r="V113" s="20"/>
      <c r="W113" s="20"/>
      <c r="X113" s="20"/>
      <c r="Y113" s="20"/>
      <c r="Z113" s="20"/>
      <c r="AA113" s="20"/>
      <c r="AB113" s="20"/>
      <c r="AC113" s="20"/>
      <c r="AD113" s="20"/>
      <c r="AE113" s="20" t="s">
        <v>53</v>
      </c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</row>
    <row r="114" spans="1:60" ht="22.5" outlineLevel="1" x14ac:dyDescent="0.2">
      <c r="A114" s="21">
        <v>109</v>
      </c>
      <c r="B114" s="21" t="s">
        <v>227</v>
      </c>
      <c r="C114" s="45" t="s">
        <v>230</v>
      </c>
      <c r="D114" s="27" t="s">
        <v>93</v>
      </c>
      <c r="E114" s="33">
        <v>1</v>
      </c>
      <c r="F114" s="35"/>
      <c r="G114" s="35">
        <f t="shared" si="13"/>
        <v>0</v>
      </c>
      <c r="H114" s="35">
        <v>0</v>
      </c>
      <c r="I114" s="35">
        <f t="shared" si="20"/>
        <v>0</v>
      </c>
      <c r="J114" s="35">
        <v>40000</v>
      </c>
      <c r="K114" s="35">
        <f t="shared" si="21"/>
        <v>40000</v>
      </c>
      <c r="L114" s="35">
        <v>0</v>
      </c>
      <c r="M114" s="35">
        <f t="shared" si="22"/>
        <v>0</v>
      </c>
      <c r="N114" s="28">
        <v>0</v>
      </c>
      <c r="O114" s="28">
        <f t="shared" si="23"/>
        <v>0</v>
      </c>
      <c r="P114" s="28">
        <v>0</v>
      </c>
      <c r="Q114" s="28">
        <f t="shared" si="24"/>
        <v>0</v>
      </c>
      <c r="R114" s="28"/>
      <c r="S114" s="28"/>
      <c r="T114" s="29">
        <v>0</v>
      </c>
      <c r="U114" s="28">
        <f t="shared" si="25"/>
        <v>0</v>
      </c>
      <c r="V114" s="20"/>
      <c r="W114" s="20"/>
      <c r="X114" s="20"/>
      <c r="Y114" s="20"/>
      <c r="Z114" s="20"/>
      <c r="AA114" s="20"/>
      <c r="AB114" s="20"/>
      <c r="AC114" s="20"/>
      <c r="AD114" s="20"/>
      <c r="AE114" s="20" t="s">
        <v>53</v>
      </c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</row>
    <row r="115" spans="1:60" ht="22.5" outlineLevel="1" x14ac:dyDescent="0.2">
      <c r="A115" s="21">
        <v>113</v>
      </c>
      <c r="B115" s="21" t="s">
        <v>227</v>
      </c>
      <c r="C115" s="45" t="s">
        <v>231</v>
      </c>
      <c r="D115" s="27" t="s">
        <v>93</v>
      </c>
      <c r="E115" s="33">
        <v>1</v>
      </c>
      <c r="F115" s="35"/>
      <c r="G115" s="35">
        <f t="shared" si="13"/>
        <v>0</v>
      </c>
      <c r="H115" s="35">
        <v>0</v>
      </c>
      <c r="I115" s="35">
        <f t="shared" si="20"/>
        <v>0</v>
      </c>
      <c r="J115" s="35">
        <v>7000</v>
      </c>
      <c r="K115" s="35">
        <f t="shared" si="21"/>
        <v>7000</v>
      </c>
      <c r="L115" s="35">
        <v>0</v>
      </c>
      <c r="M115" s="35">
        <f t="shared" si="22"/>
        <v>0</v>
      </c>
      <c r="N115" s="28">
        <v>0</v>
      </c>
      <c r="O115" s="28">
        <f t="shared" si="23"/>
        <v>0</v>
      </c>
      <c r="P115" s="28">
        <v>0</v>
      </c>
      <c r="Q115" s="28">
        <f t="shared" si="24"/>
        <v>0</v>
      </c>
      <c r="R115" s="28"/>
      <c r="S115" s="28"/>
      <c r="T115" s="29">
        <v>0</v>
      </c>
      <c r="U115" s="28">
        <f t="shared" si="25"/>
        <v>0</v>
      </c>
      <c r="V115" s="20"/>
      <c r="W115" s="20"/>
      <c r="X115" s="20"/>
      <c r="Y115" s="20"/>
      <c r="Z115" s="20"/>
      <c r="AA115" s="20"/>
      <c r="AB115" s="20"/>
      <c r="AC115" s="20"/>
      <c r="AD115" s="20"/>
      <c r="AE115" s="20" t="s">
        <v>53</v>
      </c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</row>
    <row r="116" spans="1:60" outlineLevel="1" x14ac:dyDescent="0.2">
      <c r="A116" s="21">
        <v>114</v>
      </c>
      <c r="B116" s="21" t="s">
        <v>232</v>
      </c>
      <c r="C116" s="45" t="s">
        <v>233</v>
      </c>
      <c r="D116" s="27" t="s">
        <v>110</v>
      </c>
      <c r="E116" s="33">
        <v>2.1800000000000002</v>
      </c>
      <c r="F116" s="35"/>
      <c r="G116" s="35">
        <f t="shared" si="13"/>
        <v>0</v>
      </c>
      <c r="H116" s="35">
        <v>0</v>
      </c>
      <c r="I116" s="35">
        <f t="shared" si="20"/>
        <v>0</v>
      </c>
      <c r="J116" s="35">
        <v>735</v>
      </c>
      <c r="K116" s="35">
        <f t="shared" si="21"/>
        <v>1602.3</v>
      </c>
      <c r="L116" s="35">
        <v>0</v>
      </c>
      <c r="M116" s="35">
        <f t="shared" si="22"/>
        <v>0</v>
      </c>
      <c r="N116" s="28">
        <v>0</v>
      </c>
      <c r="O116" s="28">
        <f t="shared" si="23"/>
        <v>0</v>
      </c>
      <c r="P116" s="28">
        <v>0</v>
      </c>
      <c r="Q116" s="28">
        <f t="shared" si="24"/>
        <v>0</v>
      </c>
      <c r="R116" s="28"/>
      <c r="S116" s="28"/>
      <c r="T116" s="29">
        <v>1.514</v>
      </c>
      <c r="U116" s="28">
        <f t="shared" si="25"/>
        <v>3.3</v>
      </c>
      <c r="V116" s="20"/>
      <c r="W116" s="20"/>
      <c r="X116" s="20"/>
      <c r="Y116" s="20"/>
      <c r="Z116" s="20"/>
      <c r="AA116" s="20"/>
      <c r="AB116" s="20"/>
      <c r="AC116" s="20"/>
      <c r="AD116" s="20"/>
      <c r="AE116" s="20" t="s">
        <v>53</v>
      </c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</row>
    <row r="117" spans="1:60" outlineLevel="1" x14ac:dyDescent="0.2">
      <c r="A117" s="21">
        <v>115</v>
      </c>
      <c r="B117" s="21" t="s">
        <v>234</v>
      </c>
      <c r="C117" s="45" t="s">
        <v>235</v>
      </c>
      <c r="D117" s="27" t="s">
        <v>76</v>
      </c>
      <c r="E117" s="33">
        <v>35</v>
      </c>
      <c r="F117" s="35"/>
      <c r="G117" s="35">
        <f t="shared" si="13"/>
        <v>0</v>
      </c>
      <c r="H117" s="35">
        <v>125.97</v>
      </c>
      <c r="I117" s="35">
        <f t="shared" si="20"/>
        <v>4408.95</v>
      </c>
      <c r="J117" s="35">
        <v>317.02999999999997</v>
      </c>
      <c r="K117" s="35">
        <f t="shared" si="21"/>
        <v>11096.05</v>
      </c>
      <c r="L117" s="35">
        <v>0</v>
      </c>
      <c r="M117" s="35">
        <f t="shared" si="22"/>
        <v>0</v>
      </c>
      <c r="N117" s="28">
        <v>9.8999999999999999E-4</v>
      </c>
      <c r="O117" s="28">
        <f t="shared" si="23"/>
        <v>3.465E-2</v>
      </c>
      <c r="P117" s="28">
        <v>0</v>
      </c>
      <c r="Q117" s="28">
        <f t="shared" si="24"/>
        <v>0</v>
      </c>
      <c r="R117" s="28"/>
      <c r="S117" s="28"/>
      <c r="T117" s="29">
        <v>0.66900000000000004</v>
      </c>
      <c r="U117" s="28">
        <f t="shared" si="25"/>
        <v>23.42</v>
      </c>
      <c r="V117" s="20"/>
      <c r="W117" s="20"/>
      <c r="X117" s="20"/>
      <c r="Y117" s="20"/>
      <c r="Z117" s="20"/>
      <c r="AA117" s="20"/>
      <c r="AB117" s="20"/>
      <c r="AC117" s="20"/>
      <c r="AD117" s="20"/>
      <c r="AE117" s="20" t="s">
        <v>53</v>
      </c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</row>
    <row r="118" spans="1:60" outlineLevel="1" x14ac:dyDescent="0.2">
      <c r="A118" s="21">
        <v>116</v>
      </c>
      <c r="B118" s="21" t="s">
        <v>236</v>
      </c>
      <c r="C118" s="45" t="s">
        <v>237</v>
      </c>
      <c r="D118" s="27" t="s">
        <v>76</v>
      </c>
      <c r="E118" s="33">
        <v>20</v>
      </c>
      <c r="F118" s="35"/>
      <c r="G118" s="35">
        <f t="shared" si="13"/>
        <v>0</v>
      </c>
      <c r="H118" s="35">
        <v>297.36</v>
      </c>
      <c r="I118" s="35">
        <f t="shared" si="20"/>
        <v>5947.2</v>
      </c>
      <c r="J118" s="35">
        <v>555.64</v>
      </c>
      <c r="K118" s="35">
        <f t="shared" si="21"/>
        <v>11112.8</v>
      </c>
      <c r="L118" s="35">
        <v>0</v>
      </c>
      <c r="M118" s="35">
        <f t="shared" si="22"/>
        <v>0</v>
      </c>
      <c r="N118" s="28">
        <v>2.1800000000000001E-3</v>
      </c>
      <c r="O118" s="28">
        <f t="shared" si="23"/>
        <v>4.36E-2</v>
      </c>
      <c r="P118" s="28">
        <v>0</v>
      </c>
      <c r="Q118" s="28">
        <f t="shared" si="24"/>
        <v>0</v>
      </c>
      <c r="R118" s="28"/>
      <c r="S118" s="28"/>
      <c r="T118" s="29">
        <v>1.157</v>
      </c>
      <c r="U118" s="28">
        <f t="shared" si="25"/>
        <v>23.14</v>
      </c>
      <c r="V118" s="20"/>
      <c r="W118" s="20"/>
      <c r="X118" s="20"/>
      <c r="Y118" s="20"/>
      <c r="Z118" s="20"/>
      <c r="AA118" s="20"/>
      <c r="AB118" s="20"/>
      <c r="AC118" s="20"/>
      <c r="AD118" s="20"/>
      <c r="AE118" s="20" t="s">
        <v>53</v>
      </c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</row>
    <row r="119" spans="1:60" outlineLevel="1" x14ac:dyDescent="0.2">
      <c r="A119" s="21">
        <v>117</v>
      </c>
      <c r="B119" s="21" t="s">
        <v>238</v>
      </c>
      <c r="C119" s="45" t="s">
        <v>239</v>
      </c>
      <c r="D119" s="27" t="s">
        <v>52</v>
      </c>
      <c r="E119" s="33">
        <v>150</v>
      </c>
      <c r="F119" s="35"/>
      <c r="G119" s="35">
        <f t="shared" si="13"/>
        <v>0</v>
      </c>
      <c r="H119" s="35">
        <v>0</v>
      </c>
      <c r="I119" s="35">
        <f t="shared" si="20"/>
        <v>0</v>
      </c>
      <c r="J119" s="35">
        <v>66.5</v>
      </c>
      <c r="K119" s="35">
        <f t="shared" si="21"/>
        <v>9975</v>
      </c>
      <c r="L119" s="35">
        <v>0</v>
      </c>
      <c r="M119" s="35">
        <f t="shared" si="22"/>
        <v>0</v>
      </c>
      <c r="N119" s="28">
        <v>0</v>
      </c>
      <c r="O119" s="28">
        <f t="shared" si="23"/>
        <v>0</v>
      </c>
      <c r="P119" s="28">
        <v>2.1299999999999999E-3</v>
      </c>
      <c r="Q119" s="28">
        <f t="shared" si="24"/>
        <v>0.31950000000000001</v>
      </c>
      <c r="R119" s="28"/>
      <c r="S119" s="28"/>
      <c r="T119" s="29">
        <v>0.17299999999999999</v>
      </c>
      <c r="U119" s="28">
        <f t="shared" si="25"/>
        <v>25.95</v>
      </c>
      <c r="V119" s="20"/>
      <c r="W119" s="20"/>
      <c r="X119" s="20"/>
      <c r="Y119" s="20"/>
      <c r="Z119" s="20"/>
      <c r="AA119" s="20"/>
      <c r="AB119" s="20"/>
      <c r="AC119" s="20"/>
      <c r="AD119" s="20"/>
      <c r="AE119" s="20" t="s">
        <v>53</v>
      </c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</row>
    <row r="120" spans="1:60" outlineLevel="1" x14ac:dyDescent="0.2">
      <c r="A120" s="21">
        <v>118</v>
      </c>
      <c r="B120" s="21" t="s">
        <v>240</v>
      </c>
      <c r="C120" s="45" t="s">
        <v>241</v>
      </c>
      <c r="D120" s="27" t="s">
        <v>52</v>
      </c>
      <c r="E120" s="33">
        <v>70</v>
      </c>
      <c r="F120" s="35"/>
      <c r="G120" s="35">
        <f t="shared" si="13"/>
        <v>0</v>
      </c>
      <c r="H120" s="35">
        <v>0</v>
      </c>
      <c r="I120" s="35">
        <f t="shared" si="20"/>
        <v>0</v>
      </c>
      <c r="J120" s="35">
        <v>91.9</v>
      </c>
      <c r="K120" s="35">
        <f t="shared" si="21"/>
        <v>6433</v>
      </c>
      <c r="L120" s="35">
        <v>0</v>
      </c>
      <c r="M120" s="35">
        <f t="shared" si="22"/>
        <v>0</v>
      </c>
      <c r="N120" s="28">
        <v>0</v>
      </c>
      <c r="O120" s="28">
        <f t="shared" si="23"/>
        <v>0</v>
      </c>
      <c r="P120" s="28">
        <v>6.7000000000000002E-3</v>
      </c>
      <c r="Q120" s="28">
        <f t="shared" si="24"/>
        <v>0.46899999999999997</v>
      </c>
      <c r="R120" s="28"/>
      <c r="S120" s="28"/>
      <c r="T120" s="29">
        <v>0.23899999999999999</v>
      </c>
      <c r="U120" s="28">
        <f t="shared" si="25"/>
        <v>16.73</v>
      </c>
      <c r="V120" s="20"/>
      <c r="W120" s="20"/>
      <c r="X120" s="20"/>
      <c r="Y120" s="20"/>
      <c r="Z120" s="20"/>
      <c r="AA120" s="20"/>
      <c r="AB120" s="20"/>
      <c r="AC120" s="20"/>
      <c r="AD120" s="20"/>
      <c r="AE120" s="20" t="s">
        <v>53</v>
      </c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</row>
    <row r="121" spans="1:60" outlineLevel="1" x14ac:dyDescent="0.2">
      <c r="A121" s="21">
        <v>119</v>
      </c>
      <c r="B121" s="21" t="s">
        <v>242</v>
      </c>
      <c r="C121" s="45" t="s">
        <v>243</v>
      </c>
      <c r="D121" s="27" t="s">
        <v>52</v>
      </c>
      <c r="E121" s="33">
        <v>120</v>
      </c>
      <c r="F121" s="35"/>
      <c r="G121" s="35">
        <f t="shared" si="13"/>
        <v>0</v>
      </c>
      <c r="H121" s="35">
        <v>0</v>
      </c>
      <c r="I121" s="35">
        <f t="shared" si="20"/>
        <v>0</v>
      </c>
      <c r="J121" s="35">
        <v>20</v>
      </c>
      <c r="K121" s="35">
        <f t="shared" si="21"/>
        <v>2400</v>
      </c>
      <c r="L121" s="35">
        <v>0</v>
      </c>
      <c r="M121" s="35">
        <f t="shared" si="22"/>
        <v>0</v>
      </c>
      <c r="N121" s="28">
        <v>0</v>
      </c>
      <c r="O121" s="28">
        <f t="shared" si="23"/>
        <v>0</v>
      </c>
      <c r="P121" s="28">
        <v>2.7999999999999998E-4</v>
      </c>
      <c r="Q121" s="28">
        <f t="shared" si="24"/>
        <v>3.3599999999999998E-2</v>
      </c>
      <c r="R121" s="28"/>
      <c r="S121" s="28"/>
      <c r="T121" s="29">
        <v>5.1999999999999998E-2</v>
      </c>
      <c r="U121" s="28">
        <f t="shared" si="25"/>
        <v>6.24</v>
      </c>
      <c r="V121" s="20"/>
      <c r="W121" s="20"/>
      <c r="X121" s="20"/>
      <c r="Y121" s="20"/>
      <c r="Z121" s="20"/>
      <c r="AA121" s="20"/>
      <c r="AB121" s="20"/>
      <c r="AC121" s="20"/>
      <c r="AD121" s="20"/>
      <c r="AE121" s="20" t="s">
        <v>53</v>
      </c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</row>
    <row r="122" spans="1:60" outlineLevel="1" x14ac:dyDescent="0.2">
      <c r="A122" s="21">
        <v>120</v>
      </c>
      <c r="B122" s="21" t="s">
        <v>244</v>
      </c>
      <c r="C122" s="45" t="s">
        <v>245</v>
      </c>
      <c r="D122" s="27" t="s">
        <v>246</v>
      </c>
      <c r="E122" s="33">
        <v>7</v>
      </c>
      <c r="F122" s="35"/>
      <c r="G122" s="35">
        <f t="shared" si="13"/>
        <v>0</v>
      </c>
      <c r="H122" s="35">
        <v>0</v>
      </c>
      <c r="I122" s="35">
        <f t="shared" si="20"/>
        <v>0</v>
      </c>
      <c r="J122" s="35">
        <v>224.5</v>
      </c>
      <c r="K122" s="35">
        <f t="shared" si="21"/>
        <v>1571.5</v>
      </c>
      <c r="L122" s="35">
        <v>0</v>
      </c>
      <c r="M122" s="35">
        <f t="shared" si="22"/>
        <v>0</v>
      </c>
      <c r="N122" s="28">
        <v>0</v>
      </c>
      <c r="O122" s="28">
        <f t="shared" si="23"/>
        <v>0</v>
      </c>
      <c r="P122" s="28">
        <v>0</v>
      </c>
      <c r="Q122" s="28">
        <f t="shared" si="24"/>
        <v>0</v>
      </c>
      <c r="R122" s="28"/>
      <c r="S122" s="28"/>
      <c r="T122" s="29">
        <v>0.5</v>
      </c>
      <c r="U122" s="28">
        <f t="shared" si="25"/>
        <v>3.5</v>
      </c>
      <c r="V122" s="20"/>
      <c r="W122" s="20"/>
      <c r="X122" s="20"/>
      <c r="Y122" s="20"/>
      <c r="Z122" s="20"/>
      <c r="AA122" s="20"/>
      <c r="AB122" s="20"/>
      <c r="AC122" s="20"/>
      <c r="AD122" s="20"/>
      <c r="AE122" s="20" t="s">
        <v>53</v>
      </c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</row>
    <row r="123" spans="1:60" outlineLevel="1" x14ac:dyDescent="0.2">
      <c r="A123" s="21">
        <v>121</v>
      </c>
      <c r="B123" s="21" t="s">
        <v>247</v>
      </c>
      <c r="C123" s="45" t="s">
        <v>248</v>
      </c>
      <c r="D123" s="27" t="s">
        <v>76</v>
      </c>
      <c r="E123" s="33">
        <v>40</v>
      </c>
      <c r="F123" s="35"/>
      <c r="G123" s="35">
        <f t="shared" si="13"/>
        <v>0</v>
      </c>
      <c r="H123" s="35">
        <v>0</v>
      </c>
      <c r="I123" s="35">
        <f t="shared" si="20"/>
        <v>0</v>
      </c>
      <c r="J123" s="35">
        <v>15.8</v>
      </c>
      <c r="K123" s="35">
        <f t="shared" si="21"/>
        <v>632</v>
      </c>
      <c r="L123" s="35">
        <v>0</v>
      </c>
      <c r="M123" s="35">
        <f t="shared" si="22"/>
        <v>0</v>
      </c>
      <c r="N123" s="28">
        <v>0</v>
      </c>
      <c r="O123" s="28">
        <f t="shared" si="23"/>
        <v>0</v>
      </c>
      <c r="P123" s="28">
        <v>6.8999999999999997E-4</v>
      </c>
      <c r="Q123" s="28">
        <f t="shared" si="24"/>
        <v>2.76E-2</v>
      </c>
      <c r="R123" s="28"/>
      <c r="S123" s="28"/>
      <c r="T123" s="29">
        <v>4.1000000000000002E-2</v>
      </c>
      <c r="U123" s="28">
        <f t="shared" si="25"/>
        <v>1.64</v>
      </c>
      <c r="V123" s="20"/>
      <c r="W123" s="20"/>
      <c r="X123" s="20"/>
      <c r="Y123" s="20"/>
      <c r="Z123" s="20"/>
      <c r="AA123" s="20"/>
      <c r="AB123" s="20"/>
      <c r="AC123" s="20"/>
      <c r="AD123" s="20"/>
      <c r="AE123" s="20" t="s">
        <v>53</v>
      </c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</row>
    <row r="124" spans="1:60" outlineLevel="1" x14ac:dyDescent="0.2">
      <c r="A124" s="21">
        <v>122</v>
      </c>
      <c r="B124" s="21" t="s">
        <v>249</v>
      </c>
      <c r="C124" s="45" t="s">
        <v>250</v>
      </c>
      <c r="D124" s="27" t="s">
        <v>76</v>
      </c>
      <c r="E124" s="33">
        <v>25</v>
      </c>
      <c r="F124" s="35"/>
      <c r="G124" s="35">
        <f t="shared" si="13"/>
        <v>0</v>
      </c>
      <c r="H124" s="35">
        <v>0</v>
      </c>
      <c r="I124" s="35">
        <f t="shared" si="20"/>
        <v>0</v>
      </c>
      <c r="J124" s="35">
        <v>43.8</v>
      </c>
      <c r="K124" s="35">
        <f t="shared" si="21"/>
        <v>1095</v>
      </c>
      <c r="L124" s="35">
        <v>0</v>
      </c>
      <c r="M124" s="35">
        <f t="shared" si="22"/>
        <v>0</v>
      </c>
      <c r="N124" s="28">
        <v>0</v>
      </c>
      <c r="O124" s="28">
        <f t="shared" si="23"/>
        <v>0</v>
      </c>
      <c r="P124" s="28">
        <v>2.4399999999999999E-3</v>
      </c>
      <c r="Q124" s="28">
        <f t="shared" si="24"/>
        <v>6.0999999999999999E-2</v>
      </c>
      <c r="R124" s="28"/>
      <c r="S124" s="28"/>
      <c r="T124" s="29">
        <v>0.114</v>
      </c>
      <c r="U124" s="28">
        <f t="shared" si="25"/>
        <v>2.85</v>
      </c>
      <c r="V124" s="20"/>
      <c r="W124" s="20"/>
      <c r="X124" s="20"/>
      <c r="Y124" s="20"/>
      <c r="Z124" s="20"/>
      <c r="AA124" s="20"/>
      <c r="AB124" s="20"/>
      <c r="AC124" s="20"/>
      <c r="AD124" s="20"/>
      <c r="AE124" s="20" t="s">
        <v>53</v>
      </c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</row>
    <row r="125" spans="1:60" outlineLevel="1" x14ac:dyDescent="0.2">
      <c r="A125" s="21">
        <v>123</v>
      </c>
      <c r="B125" s="21" t="s">
        <v>251</v>
      </c>
      <c r="C125" s="45" t="s">
        <v>252</v>
      </c>
      <c r="D125" s="27" t="s">
        <v>76</v>
      </c>
      <c r="E125" s="33">
        <v>1</v>
      </c>
      <c r="F125" s="35"/>
      <c r="G125" s="35">
        <f t="shared" si="13"/>
        <v>0</v>
      </c>
      <c r="H125" s="35">
        <v>0</v>
      </c>
      <c r="I125" s="35">
        <f t="shared" si="20"/>
        <v>0</v>
      </c>
      <c r="J125" s="35">
        <v>27.7</v>
      </c>
      <c r="K125" s="35">
        <f t="shared" si="21"/>
        <v>27.7</v>
      </c>
      <c r="L125" s="35">
        <v>0</v>
      </c>
      <c r="M125" s="35">
        <f t="shared" si="22"/>
        <v>0</v>
      </c>
      <c r="N125" s="28">
        <v>0</v>
      </c>
      <c r="O125" s="28">
        <f t="shared" si="23"/>
        <v>0</v>
      </c>
      <c r="P125" s="28">
        <v>8.8500000000000002E-3</v>
      </c>
      <c r="Q125" s="28">
        <f t="shared" si="24"/>
        <v>8.8500000000000002E-3</v>
      </c>
      <c r="R125" s="28"/>
      <c r="S125" s="28"/>
      <c r="T125" s="29">
        <v>7.1999999999999995E-2</v>
      </c>
      <c r="U125" s="28">
        <f t="shared" si="25"/>
        <v>7.0000000000000007E-2</v>
      </c>
      <c r="V125" s="20"/>
      <c r="W125" s="20"/>
      <c r="X125" s="20"/>
      <c r="Y125" s="20"/>
      <c r="Z125" s="20"/>
      <c r="AA125" s="20"/>
      <c r="AB125" s="20"/>
      <c r="AC125" s="20"/>
      <c r="AD125" s="20"/>
      <c r="AE125" s="20" t="s">
        <v>53</v>
      </c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</row>
    <row r="126" spans="1:60" outlineLevel="1" x14ac:dyDescent="0.2">
      <c r="A126" s="21">
        <v>124</v>
      </c>
      <c r="B126" s="21" t="s">
        <v>253</v>
      </c>
      <c r="C126" s="45" t="s">
        <v>254</v>
      </c>
      <c r="D126" s="27" t="s">
        <v>76</v>
      </c>
      <c r="E126" s="33">
        <v>10</v>
      </c>
      <c r="F126" s="35"/>
      <c r="G126" s="35">
        <f t="shared" si="13"/>
        <v>0</v>
      </c>
      <c r="H126" s="35">
        <v>0</v>
      </c>
      <c r="I126" s="35">
        <f t="shared" si="20"/>
        <v>0</v>
      </c>
      <c r="J126" s="35">
        <v>306</v>
      </c>
      <c r="K126" s="35">
        <f t="shared" si="21"/>
        <v>3060</v>
      </c>
      <c r="L126" s="35">
        <v>0</v>
      </c>
      <c r="M126" s="35">
        <f t="shared" si="22"/>
        <v>0</v>
      </c>
      <c r="N126" s="28">
        <v>0</v>
      </c>
      <c r="O126" s="28">
        <f t="shared" si="23"/>
        <v>0</v>
      </c>
      <c r="P126" s="28">
        <v>3.2640000000000002E-2</v>
      </c>
      <c r="Q126" s="28">
        <f t="shared" si="24"/>
        <v>0.32640000000000002</v>
      </c>
      <c r="R126" s="28"/>
      <c r="S126" s="28"/>
      <c r="T126" s="29">
        <v>0.68200000000000005</v>
      </c>
      <c r="U126" s="28">
        <f t="shared" si="25"/>
        <v>6.82</v>
      </c>
      <c r="V126" s="20"/>
      <c r="W126" s="20"/>
      <c r="X126" s="20"/>
      <c r="Y126" s="20"/>
      <c r="Z126" s="20"/>
      <c r="AA126" s="20"/>
      <c r="AB126" s="20"/>
      <c r="AC126" s="20"/>
      <c r="AD126" s="20"/>
      <c r="AE126" s="20" t="s">
        <v>53</v>
      </c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</row>
    <row r="127" spans="1:60" outlineLevel="1" x14ac:dyDescent="0.2">
      <c r="A127" s="21">
        <v>125</v>
      </c>
      <c r="B127" s="21" t="s">
        <v>255</v>
      </c>
      <c r="C127" s="45" t="s">
        <v>256</v>
      </c>
      <c r="D127" s="27" t="s">
        <v>52</v>
      </c>
      <c r="E127" s="33">
        <v>340</v>
      </c>
      <c r="F127" s="35"/>
      <c r="G127" s="35">
        <f t="shared" si="13"/>
        <v>0</v>
      </c>
      <c r="H127" s="35">
        <v>0</v>
      </c>
      <c r="I127" s="35">
        <f t="shared" si="20"/>
        <v>0</v>
      </c>
      <c r="J127" s="35">
        <v>27.7</v>
      </c>
      <c r="K127" s="35">
        <f t="shared" si="21"/>
        <v>9418</v>
      </c>
      <c r="L127" s="35">
        <v>0</v>
      </c>
      <c r="M127" s="35">
        <f t="shared" si="22"/>
        <v>0</v>
      </c>
      <c r="N127" s="28">
        <v>0</v>
      </c>
      <c r="O127" s="28">
        <f t="shared" si="23"/>
        <v>0</v>
      </c>
      <c r="P127" s="28">
        <v>2.3000000000000001E-4</v>
      </c>
      <c r="Q127" s="28">
        <f t="shared" si="24"/>
        <v>7.8200000000000006E-2</v>
      </c>
      <c r="R127" s="28"/>
      <c r="S127" s="28"/>
      <c r="T127" s="29">
        <v>7.1999999999999995E-2</v>
      </c>
      <c r="U127" s="28">
        <f t="shared" si="25"/>
        <v>24.48</v>
      </c>
      <c r="V127" s="20"/>
      <c r="W127" s="20"/>
      <c r="X127" s="20"/>
      <c r="Y127" s="20"/>
      <c r="Z127" s="20"/>
      <c r="AA127" s="20"/>
      <c r="AB127" s="20"/>
      <c r="AC127" s="20"/>
      <c r="AD127" s="20"/>
      <c r="AE127" s="20" t="s">
        <v>53</v>
      </c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</row>
    <row r="128" spans="1:60" outlineLevel="1" x14ac:dyDescent="0.2">
      <c r="A128" s="21">
        <v>126</v>
      </c>
      <c r="B128" s="21" t="s">
        <v>257</v>
      </c>
      <c r="C128" s="45" t="s">
        <v>258</v>
      </c>
      <c r="D128" s="27" t="s">
        <v>110</v>
      </c>
      <c r="E128" s="33">
        <v>1</v>
      </c>
      <c r="F128" s="35"/>
      <c r="G128" s="35">
        <f t="shared" si="13"/>
        <v>0</v>
      </c>
      <c r="H128" s="35">
        <v>0</v>
      </c>
      <c r="I128" s="35">
        <f t="shared" si="20"/>
        <v>0</v>
      </c>
      <c r="J128" s="35">
        <v>2660</v>
      </c>
      <c r="K128" s="35">
        <f t="shared" si="21"/>
        <v>2660</v>
      </c>
      <c r="L128" s="35">
        <v>0</v>
      </c>
      <c r="M128" s="35">
        <f t="shared" si="22"/>
        <v>0</v>
      </c>
      <c r="N128" s="28">
        <v>0</v>
      </c>
      <c r="O128" s="28">
        <f t="shared" si="23"/>
        <v>0</v>
      </c>
      <c r="P128" s="28">
        <v>0</v>
      </c>
      <c r="Q128" s="28">
        <f t="shared" si="24"/>
        <v>0</v>
      </c>
      <c r="R128" s="28"/>
      <c r="S128" s="28"/>
      <c r="T128" s="29">
        <v>5.734</v>
      </c>
      <c r="U128" s="28">
        <f t="shared" si="25"/>
        <v>5.73</v>
      </c>
      <c r="V128" s="20"/>
      <c r="W128" s="20"/>
      <c r="X128" s="20"/>
      <c r="Y128" s="20"/>
      <c r="Z128" s="20"/>
      <c r="AA128" s="20"/>
      <c r="AB128" s="20"/>
      <c r="AC128" s="20"/>
      <c r="AD128" s="20"/>
      <c r="AE128" s="20" t="s">
        <v>53</v>
      </c>
      <c r="AF128" s="20"/>
      <c r="AG128" s="20"/>
      <c r="AH128" s="20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</row>
    <row r="129" spans="1:60" x14ac:dyDescent="0.2">
      <c r="A129" s="22" t="s">
        <v>48</v>
      </c>
      <c r="B129" s="22" t="s">
        <v>16</v>
      </c>
      <c r="C129" s="46" t="s">
        <v>17</v>
      </c>
      <c r="D129" s="30"/>
      <c r="E129" s="34"/>
      <c r="F129" s="36"/>
      <c r="G129" s="36">
        <f>SUM(G130:G131)</f>
        <v>0</v>
      </c>
      <c r="H129" s="36"/>
      <c r="I129" s="36">
        <f>SUM(I130:I131)</f>
        <v>3635.52</v>
      </c>
      <c r="J129" s="36"/>
      <c r="K129" s="36">
        <f>SUM(K130:K131)</f>
        <v>154.69</v>
      </c>
      <c r="L129" s="36"/>
      <c r="M129" s="36">
        <f>SUM(M130:M131)</f>
        <v>0</v>
      </c>
      <c r="N129" s="31"/>
      <c r="O129" s="31">
        <f>SUM(O130:O131)</f>
        <v>2.5000000000000001E-3</v>
      </c>
      <c r="P129" s="31"/>
      <c r="Q129" s="31">
        <f>SUM(Q130:Q131)</f>
        <v>0</v>
      </c>
      <c r="R129" s="31"/>
      <c r="S129" s="31"/>
      <c r="T129" s="32"/>
      <c r="U129" s="31">
        <f>SUM(U130:U131)</f>
        <v>0.31</v>
      </c>
      <c r="AE129" t="s">
        <v>49</v>
      </c>
    </row>
    <row r="130" spans="1:60" outlineLevel="1" x14ac:dyDescent="0.2">
      <c r="A130" s="21">
        <v>127</v>
      </c>
      <c r="B130" s="21" t="s">
        <v>259</v>
      </c>
      <c r="C130" s="45" t="s">
        <v>260</v>
      </c>
      <c r="D130" s="27" t="s">
        <v>246</v>
      </c>
      <c r="E130" s="33">
        <v>2</v>
      </c>
      <c r="F130" s="35"/>
      <c r="G130" s="35">
        <f t="shared" si="13"/>
        <v>0</v>
      </c>
      <c r="H130" s="35">
        <v>1817.76</v>
      </c>
      <c r="I130" s="35">
        <f>ROUND(E130*H130,2)</f>
        <v>3635.52</v>
      </c>
      <c r="J130" s="35">
        <v>71.240000000000009</v>
      </c>
      <c r="K130" s="35">
        <f>ROUND(E130*J130,2)</f>
        <v>142.47999999999999</v>
      </c>
      <c r="L130" s="35">
        <v>0</v>
      </c>
      <c r="M130" s="35">
        <f>G130*(1+L130/100)</f>
        <v>0</v>
      </c>
      <c r="N130" s="28">
        <v>1.25E-3</v>
      </c>
      <c r="O130" s="28">
        <f>ROUND(E130*N130,5)</f>
        <v>2.5000000000000001E-3</v>
      </c>
      <c r="P130" s="28">
        <v>0</v>
      </c>
      <c r="Q130" s="28">
        <f>ROUND(E130*P130,5)</f>
        <v>0</v>
      </c>
      <c r="R130" s="28"/>
      <c r="S130" s="28"/>
      <c r="T130" s="29">
        <v>0.14499999999999999</v>
      </c>
      <c r="U130" s="28">
        <f>ROUND(E130*T130,2)</f>
        <v>0.28999999999999998</v>
      </c>
      <c r="V130" s="20"/>
      <c r="W130" s="20"/>
      <c r="X130" s="20"/>
      <c r="Y130" s="20"/>
      <c r="Z130" s="20"/>
      <c r="AA130" s="20"/>
      <c r="AB130" s="20"/>
      <c r="AC130" s="20"/>
      <c r="AD130" s="20"/>
      <c r="AE130" s="20" t="s">
        <v>53</v>
      </c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</row>
    <row r="131" spans="1:60" outlineLevel="1" x14ac:dyDescent="0.2">
      <c r="A131" s="21">
        <v>128</v>
      </c>
      <c r="B131" s="21" t="s">
        <v>261</v>
      </c>
      <c r="C131" s="45" t="s">
        <v>262</v>
      </c>
      <c r="D131" s="27" t="s">
        <v>110</v>
      </c>
      <c r="E131" s="33">
        <v>0.01</v>
      </c>
      <c r="F131" s="35"/>
      <c r="G131" s="35">
        <f t="shared" si="13"/>
        <v>0</v>
      </c>
      <c r="H131" s="35">
        <v>0</v>
      </c>
      <c r="I131" s="35">
        <f>ROUND(E131*H131,2)</f>
        <v>0</v>
      </c>
      <c r="J131" s="35">
        <v>1221</v>
      </c>
      <c r="K131" s="35">
        <f>ROUND(E131*J131,2)</f>
        <v>12.21</v>
      </c>
      <c r="L131" s="35">
        <v>0</v>
      </c>
      <c r="M131" s="35">
        <f>G131*(1+L131/100)</f>
        <v>0</v>
      </c>
      <c r="N131" s="28">
        <v>0</v>
      </c>
      <c r="O131" s="28">
        <f>ROUND(E131*N131,5)</f>
        <v>0</v>
      </c>
      <c r="P131" s="28">
        <v>0</v>
      </c>
      <c r="Q131" s="28">
        <f>ROUND(E131*P131,5)</f>
        <v>0</v>
      </c>
      <c r="R131" s="28"/>
      <c r="S131" s="28"/>
      <c r="T131" s="29">
        <v>2.4740000000000002</v>
      </c>
      <c r="U131" s="28">
        <f>ROUND(E131*T131,2)</f>
        <v>0.02</v>
      </c>
      <c r="V131" s="20"/>
      <c r="W131" s="20"/>
      <c r="X131" s="20"/>
      <c r="Y131" s="20"/>
      <c r="Z131" s="20"/>
      <c r="AA131" s="20"/>
      <c r="AB131" s="20"/>
      <c r="AC131" s="20"/>
      <c r="AD131" s="20"/>
      <c r="AE131" s="20" t="s">
        <v>53</v>
      </c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</row>
    <row r="132" spans="1:60" x14ac:dyDescent="0.2">
      <c r="A132" s="22" t="s">
        <v>48</v>
      </c>
      <c r="B132" s="22" t="s">
        <v>18</v>
      </c>
      <c r="C132" s="46" t="s">
        <v>19</v>
      </c>
      <c r="D132" s="30"/>
      <c r="E132" s="34"/>
      <c r="F132" s="36"/>
      <c r="G132" s="36">
        <f>SUM(G133:G161)</f>
        <v>0</v>
      </c>
      <c r="H132" s="36"/>
      <c r="I132" s="36">
        <f>SUM(I133:I161)</f>
        <v>72178.78</v>
      </c>
      <c r="J132" s="36"/>
      <c r="K132" s="36">
        <f>SUM(K133:K161)</f>
        <v>72107.72</v>
      </c>
      <c r="L132" s="36"/>
      <c r="M132" s="36">
        <f>SUM(M133:M161)</f>
        <v>0</v>
      </c>
      <c r="N132" s="31"/>
      <c r="O132" s="31">
        <f>SUM(O133:O161)</f>
        <v>0.20583000000000004</v>
      </c>
      <c r="P132" s="31"/>
      <c r="Q132" s="31">
        <f>SUM(Q133:Q161)</f>
        <v>0.74808999999999981</v>
      </c>
      <c r="R132" s="31"/>
      <c r="S132" s="31"/>
      <c r="T132" s="32"/>
      <c r="U132" s="31">
        <f>SUM(U133:U161)</f>
        <v>58.6</v>
      </c>
      <c r="AE132" t="s">
        <v>49</v>
      </c>
    </row>
    <row r="133" spans="1:60" outlineLevel="1" x14ac:dyDescent="0.2">
      <c r="A133" s="21">
        <v>129</v>
      </c>
      <c r="B133" s="21" t="s">
        <v>263</v>
      </c>
      <c r="C133" s="45" t="s">
        <v>264</v>
      </c>
      <c r="D133" s="27" t="s">
        <v>246</v>
      </c>
      <c r="E133" s="33">
        <v>2</v>
      </c>
      <c r="F133" s="35"/>
      <c r="G133" s="35">
        <f t="shared" si="13"/>
        <v>0</v>
      </c>
      <c r="H133" s="35">
        <v>3983.3</v>
      </c>
      <c r="I133" s="35">
        <f t="shared" ref="I133:I161" si="26">ROUND(E133*H133,2)</f>
        <v>7966.6</v>
      </c>
      <c r="J133" s="35">
        <v>531.69999999999982</v>
      </c>
      <c r="K133" s="35">
        <f t="shared" ref="K133:K161" si="27">ROUND(E133*J133,2)</f>
        <v>1063.4000000000001</v>
      </c>
      <c r="L133" s="35">
        <v>0</v>
      </c>
      <c r="M133" s="35">
        <f t="shared" ref="M133:M161" si="28">G133*(1+L133/100)</f>
        <v>0</v>
      </c>
      <c r="N133" s="28">
        <v>1.772E-2</v>
      </c>
      <c r="O133" s="28">
        <f t="shared" ref="O133:O161" si="29">ROUND(E133*N133,5)</f>
        <v>3.5439999999999999E-2</v>
      </c>
      <c r="P133" s="28">
        <v>0</v>
      </c>
      <c r="Q133" s="28">
        <f t="shared" ref="Q133:Q161" si="30">ROUND(E133*P133,5)</f>
        <v>0</v>
      </c>
      <c r="R133" s="28"/>
      <c r="S133" s="28"/>
      <c r="T133" s="29">
        <v>0.97299999999999998</v>
      </c>
      <c r="U133" s="28">
        <f t="shared" ref="U133:U161" si="31">ROUND(E133*T133,2)</f>
        <v>1.95</v>
      </c>
      <c r="V133" s="20"/>
      <c r="W133" s="20"/>
      <c r="X133" s="20"/>
      <c r="Y133" s="20"/>
      <c r="Z133" s="20"/>
      <c r="AA133" s="20"/>
      <c r="AB133" s="20"/>
      <c r="AC133" s="20"/>
      <c r="AD133" s="20"/>
      <c r="AE133" s="20" t="s">
        <v>53</v>
      </c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</row>
    <row r="134" spans="1:60" outlineLevel="1" x14ac:dyDescent="0.2">
      <c r="A134" s="21">
        <v>130</v>
      </c>
      <c r="B134" s="21" t="s">
        <v>265</v>
      </c>
      <c r="C134" s="45" t="s">
        <v>266</v>
      </c>
      <c r="D134" s="27" t="s">
        <v>246</v>
      </c>
      <c r="E134" s="33">
        <v>1</v>
      </c>
      <c r="F134" s="35"/>
      <c r="G134" s="35">
        <f t="shared" si="13"/>
        <v>0</v>
      </c>
      <c r="H134" s="35">
        <v>5855.38</v>
      </c>
      <c r="I134" s="35">
        <f t="shared" si="26"/>
        <v>5855.38</v>
      </c>
      <c r="J134" s="35">
        <v>519.61999999999989</v>
      </c>
      <c r="K134" s="35">
        <f t="shared" si="27"/>
        <v>519.62</v>
      </c>
      <c r="L134" s="35">
        <v>0</v>
      </c>
      <c r="M134" s="35">
        <f t="shared" si="28"/>
        <v>0</v>
      </c>
      <c r="N134" s="28">
        <v>1.8890000000000001E-2</v>
      </c>
      <c r="O134" s="28">
        <f t="shared" si="29"/>
        <v>1.8890000000000001E-2</v>
      </c>
      <c r="P134" s="28">
        <v>0</v>
      </c>
      <c r="Q134" s="28">
        <f t="shared" si="30"/>
        <v>0</v>
      </c>
      <c r="R134" s="28"/>
      <c r="S134" s="28"/>
      <c r="T134" s="29">
        <v>0.97299999999999998</v>
      </c>
      <c r="U134" s="28">
        <f t="shared" si="31"/>
        <v>0.97</v>
      </c>
      <c r="V134" s="20"/>
      <c r="W134" s="20"/>
      <c r="X134" s="20"/>
      <c r="Y134" s="20"/>
      <c r="Z134" s="20"/>
      <c r="AA134" s="20"/>
      <c r="AB134" s="20"/>
      <c r="AC134" s="20"/>
      <c r="AD134" s="20"/>
      <c r="AE134" s="20" t="s">
        <v>53</v>
      </c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</row>
    <row r="135" spans="1:60" outlineLevel="1" x14ac:dyDescent="0.2">
      <c r="A135" s="21">
        <v>131</v>
      </c>
      <c r="B135" s="21" t="s">
        <v>267</v>
      </c>
      <c r="C135" s="45" t="s">
        <v>268</v>
      </c>
      <c r="D135" s="27" t="s">
        <v>246</v>
      </c>
      <c r="E135" s="33">
        <v>4</v>
      </c>
      <c r="F135" s="35"/>
      <c r="G135" s="35">
        <f t="shared" si="13"/>
        <v>0</v>
      </c>
      <c r="H135" s="35">
        <v>1580.26</v>
      </c>
      <c r="I135" s="35">
        <f t="shared" si="26"/>
        <v>6321.04</v>
      </c>
      <c r="J135" s="35">
        <v>649.74</v>
      </c>
      <c r="K135" s="35">
        <f t="shared" si="27"/>
        <v>2598.96</v>
      </c>
      <c r="L135" s="35">
        <v>0</v>
      </c>
      <c r="M135" s="35">
        <f t="shared" si="28"/>
        <v>0</v>
      </c>
      <c r="N135" s="28">
        <v>1.7010000000000001E-2</v>
      </c>
      <c r="O135" s="28">
        <f t="shared" si="29"/>
        <v>6.8040000000000003E-2</v>
      </c>
      <c r="P135" s="28">
        <v>0</v>
      </c>
      <c r="Q135" s="28">
        <f t="shared" si="30"/>
        <v>0</v>
      </c>
      <c r="R135" s="28"/>
      <c r="S135" s="28"/>
      <c r="T135" s="29">
        <v>1.1890000000000001</v>
      </c>
      <c r="U135" s="28">
        <f t="shared" si="31"/>
        <v>4.76</v>
      </c>
      <c r="V135" s="20"/>
      <c r="W135" s="20"/>
      <c r="X135" s="20"/>
      <c r="Y135" s="20"/>
      <c r="Z135" s="20"/>
      <c r="AA135" s="20"/>
      <c r="AB135" s="20"/>
      <c r="AC135" s="20"/>
      <c r="AD135" s="20"/>
      <c r="AE135" s="20" t="s">
        <v>53</v>
      </c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</row>
    <row r="136" spans="1:60" outlineLevel="1" x14ac:dyDescent="0.2">
      <c r="A136" s="21">
        <v>132</v>
      </c>
      <c r="B136" s="21" t="s">
        <v>269</v>
      </c>
      <c r="C136" s="45" t="s">
        <v>270</v>
      </c>
      <c r="D136" s="27" t="s">
        <v>246</v>
      </c>
      <c r="E136" s="33">
        <v>1</v>
      </c>
      <c r="F136" s="35"/>
      <c r="G136" s="35">
        <f t="shared" ref="G136:G170" si="32">E136*F136</f>
        <v>0</v>
      </c>
      <c r="H136" s="35">
        <v>2305.02</v>
      </c>
      <c r="I136" s="35">
        <f t="shared" si="26"/>
        <v>2305.02</v>
      </c>
      <c r="J136" s="35">
        <v>634.98</v>
      </c>
      <c r="K136" s="35">
        <f t="shared" si="27"/>
        <v>634.98</v>
      </c>
      <c r="L136" s="35">
        <v>0</v>
      </c>
      <c r="M136" s="35">
        <f t="shared" si="28"/>
        <v>0</v>
      </c>
      <c r="N136" s="28">
        <v>1.421E-2</v>
      </c>
      <c r="O136" s="28">
        <f t="shared" si="29"/>
        <v>1.421E-2</v>
      </c>
      <c r="P136" s="28">
        <v>0</v>
      </c>
      <c r="Q136" s="28">
        <f t="shared" si="30"/>
        <v>0</v>
      </c>
      <c r="R136" s="28"/>
      <c r="S136" s="28"/>
      <c r="T136" s="29">
        <v>1.1890000000000001</v>
      </c>
      <c r="U136" s="28">
        <f t="shared" si="31"/>
        <v>1.19</v>
      </c>
      <c r="V136" s="20"/>
      <c r="W136" s="20"/>
      <c r="X136" s="20"/>
      <c r="Y136" s="20"/>
      <c r="Z136" s="20"/>
      <c r="AA136" s="20"/>
      <c r="AB136" s="20"/>
      <c r="AC136" s="20"/>
      <c r="AD136" s="20"/>
      <c r="AE136" s="20" t="s">
        <v>53</v>
      </c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</row>
    <row r="137" spans="1:60" outlineLevel="1" x14ac:dyDescent="0.2">
      <c r="A137" s="21">
        <v>134</v>
      </c>
      <c r="B137" s="21" t="s">
        <v>271</v>
      </c>
      <c r="C137" s="45" t="s">
        <v>323</v>
      </c>
      <c r="D137" s="27" t="s">
        <v>174</v>
      </c>
      <c r="E137" s="33">
        <v>5</v>
      </c>
      <c r="F137" s="35"/>
      <c r="G137" s="35">
        <f t="shared" si="32"/>
        <v>0</v>
      </c>
      <c r="H137" s="35">
        <v>0</v>
      </c>
      <c r="I137" s="35">
        <f t="shared" si="26"/>
        <v>0</v>
      </c>
      <c r="J137" s="35">
        <v>1850</v>
      </c>
      <c r="K137" s="35">
        <f t="shared" si="27"/>
        <v>9250</v>
      </c>
      <c r="L137" s="35">
        <v>0</v>
      </c>
      <c r="M137" s="35">
        <f t="shared" si="28"/>
        <v>0</v>
      </c>
      <c r="N137" s="28">
        <v>5.0000000000000001E-4</v>
      </c>
      <c r="O137" s="28">
        <f t="shared" si="29"/>
        <v>2.5000000000000001E-3</v>
      </c>
      <c r="P137" s="28">
        <v>0</v>
      </c>
      <c r="Q137" s="28">
        <f t="shared" si="30"/>
        <v>0</v>
      </c>
      <c r="R137" s="28"/>
      <c r="S137" s="28"/>
      <c r="T137" s="29">
        <v>0</v>
      </c>
      <c r="U137" s="28">
        <f t="shared" si="31"/>
        <v>0</v>
      </c>
      <c r="V137" s="20"/>
      <c r="W137" s="20"/>
      <c r="X137" s="20"/>
      <c r="Y137" s="20"/>
      <c r="Z137" s="20"/>
      <c r="AA137" s="20"/>
      <c r="AB137" s="20"/>
      <c r="AC137" s="20"/>
      <c r="AD137" s="20"/>
      <c r="AE137" s="20" t="s">
        <v>53</v>
      </c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</row>
    <row r="138" spans="1:60" outlineLevel="1" x14ac:dyDescent="0.2">
      <c r="A138" s="21">
        <v>135</v>
      </c>
      <c r="B138" s="21" t="s">
        <v>272</v>
      </c>
      <c r="C138" s="45" t="s">
        <v>273</v>
      </c>
      <c r="D138" s="27" t="s">
        <v>246</v>
      </c>
      <c r="E138" s="33">
        <v>1</v>
      </c>
      <c r="F138" s="35"/>
      <c r="G138" s="35">
        <f t="shared" si="32"/>
        <v>0</v>
      </c>
      <c r="H138" s="35">
        <v>5096.92</v>
      </c>
      <c r="I138" s="35">
        <f t="shared" si="26"/>
        <v>5096.92</v>
      </c>
      <c r="J138" s="35">
        <v>683.07999999999993</v>
      </c>
      <c r="K138" s="35">
        <f t="shared" si="27"/>
        <v>683.08</v>
      </c>
      <c r="L138" s="35">
        <v>0</v>
      </c>
      <c r="M138" s="35">
        <f t="shared" si="28"/>
        <v>0</v>
      </c>
      <c r="N138" s="28">
        <v>1.444E-2</v>
      </c>
      <c r="O138" s="28">
        <f t="shared" si="29"/>
        <v>1.444E-2</v>
      </c>
      <c r="P138" s="28">
        <v>0</v>
      </c>
      <c r="Q138" s="28">
        <f t="shared" si="30"/>
        <v>0</v>
      </c>
      <c r="R138" s="28"/>
      <c r="S138" s="28"/>
      <c r="T138" s="29">
        <v>1.25</v>
      </c>
      <c r="U138" s="28">
        <f t="shared" si="31"/>
        <v>1.25</v>
      </c>
      <c r="V138" s="20"/>
      <c r="W138" s="20"/>
      <c r="X138" s="20"/>
      <c r="Y138" s="20"/>
      <c r="Z138" s="20"/>
      <c r="AA138" s="20"/>
      <c r="AB138" s="20"/>
      <c r="AC138" s="20"/>
      <c r="AD138" s="20"/>
      <c r="AE138" s="20" t="s">
        <v>53</v>
      </c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</row>
    <row r="139" spans="1:60" ht="22.5" outlineLevel="1" x14ac:dyDescent="0.2">
      <c r="A139" s="21">
        <v>136</v>
      </c>
      <c r="B139" s="21" t="s">
        <v>338</v>
      </c>
      <c r="C139" s="45" t="s">
        <v>337</v>
      </c>
      <c r="D139" s="27" t="s">
        <v>246</v>
      </c>
      <c r="E139" s="33">
        <v>2</v>
      </c>
      <c r="F139" s="35"/>
      <c r="G139" s="35">
        <f t="shared" si="32"/>
        <v>0</v>
      </c>
      <c r="H139" s="35"/>
      <c r="I139" s="35"/>
      <c r="J139" s="35"/>
      <c r="K139" s="35"/>
      <c r="L139" s="35"/>
      <c r="M139" s="35"/>
      <c r="N139" s="28"/>
      <c r="O139" s="28"/>
      <c r="P139" s="28"/>
      <c r="Q139" s="28"/>
      <c r="R139" s="28"/>
      <c r="S139" s="28"/>
      <c r="T139" s="29"/>
      <c r="U139" s="28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</row>
    <row r="140" spans="1:60" ht="22.5" outlineLevel="1" x14ac:dyDescent="0.2">
      <c r="A140" s="21">
        <v>146</v>
      </c>
      <c r="B140" s="21" t="s">
        <v>274</v>
      </c>
      <c r="C140" s="45" t="s">
        <v>275</v>
      </c>
      <c r="D140" s="27" t="s">
        <v>93</v>
      </c>
      <c r="E140" s="33">
        <v>1</v>
      </c>
      <c r="F140" s="35"/>
      <c r="G140" s="35">
        <f t="shared" si="32"/>
        <v>0</v>
      </c>
      <c r="H140" s="35">
        <v>0</v>
      </c>
      <c r="I140" s="35">
        <f t="shared" si="26"/>
        <v>0</v>
      </c>
      <c r="J140" s="35">
        <v>2100</v>
      </c>
      <c r="K140" s="35">
        <f t="shared" si="27"/>
        <v>2100</v>
      </c>
      <c r="L140" s="35">
        <v>0</v>
      </c>
      <c r="M140" s="35">
        <f t="shared" si="28"/>
        <v>0</v>
      </c>
      <c r="N140" s="28">
        <v>8.0000000000000004E-4</v>
      </c>
      <c r="O140" s="28">
        <f t="shared" si="29"/>
        <v>8.0000000000000004E-4</v>
      </c>
      <c r="P140" s="28">
        <v>0</v>
      </c>
      <c r="Q140" s="28">
        <f t="shared" si="30"/>
        <v>0</v>
      </c>
      <c r="R140" s="28"/>
      <c r="S140" s="28"/>
      <c r="T140" s="29">
        <v>0</v>
      </c>
      <c r="U140" s="28">
        <f t="shared" si="31"/>
        <v>0</v>
      </c>
      <c r="V140" s="20"/>
      <c r="W140" s="20"/>
      <c r="X140" s="20"/>
      <c r="Y140" s="20"/>
      <c r="Z140" s="20"/>
      <c r="AA140" s="20"/>
      <c r="AB140" s="20"/>
      <c r="AC140" s="20"/>
      <c r="AD140" s="20"/>
      <c r="AE140" s="20" t="s">
        <v>53</v>
      </c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</row>
    <row r="141" spans="1:60" outlineLevel="1" x14ac:dyDescent="0.2">
      <c r="A141" s="21">
        <v>147</v>
      </c>
      <c r="B141" s="21" t="s">
        <v>276</v>
      </c>
      <c r="C141" s="45" t="s">
        <v>277</v>
      </c>
      <c r="D141" s="27" t="s">
        <v>246</v>
      </c>
      <c r="E141" s="33">
        <v>10</v>
      </c>
      <c r="F141" s="35"/>
      <c r="G141" s="35">
        <f t="shared" si="32"/>
        <v>0</v>
      </c>
      <c r="H141" s="35">
        <v>239.45</v>
      </c>
      <c r="I141" s="35">
        <f t="shared" si="26"/>
        <v>2394.5</v>
      </c>
      <c r="J141" s="35">
        <v>130.05000000000001</v>
      </c>
      <c r="K141" s="35">
        <f t="shared" si="27"/>
        <v>1300.5</v>
      </c>
      <c r="L141" s="35">
        <v>0</v>
      </c>
      <c r="M141" s="35">
        <f t="shared" si="28"/>
        <v>0</v>
      </c>
      <c r="N141" s="28">
        <v>2.5000000000000001E-4</v>
      </c>
      <c r="O141" s="28">
        <f t="shared" si="29"/>
        <v>2.5000000000000001E-3</v>
      </c>
      <c r="P141" s="28">
        <v>0</v>
      </c>
      <c r="Q141" s="28">
        <f t="shared" si="30"/>
        <v>0</v>
      </c>
      <c r="R141" s="28"/>
      <c r="S141" s="28"/>
      <c r="T141" s="29">
        <v>0.25800000000000001</v>
      </c>
      <c r="U141" s="28">
        <f t="shared" si="31"/>
        <v>2.58</v>
      </c>
      <c r="V141" s="20"/>
      <c r="W141" s="20"/>
      <c r="X141" s="20"/>
      <c r="Y141" s="20"/>
      <c r="Z141" s="20"/>
      <c r="AA141" s="20"/>
      <c r="AB141" s="20"/>
      <c r="AC141" s="20"/>
      <c r="AD141" s="20"/>
      <c r="AE141" s="20" t="s">
        <v>53</v>
      </c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</row>
    <row r="142" spans="1:60" outlineLevel="1" x14ac:dyDescent="0.2">
      <c r="A142" s="21">
        <v>148</v>
      </c>
      <c r="B142" s="21" t="s">
        <v>278</v>
      </c>
      <c r="C142" s="45" t="s">
        <v>279</v>
      </c>
      <c r="D142" s="27" t="s">
        <v>246</v>
      </c>
      <c r="E142" s="33">
        <v>62</v>
      </c>
      <c r="F142" s="35"/>
      <c r="G142" s="35">
        <f t="shared" si="32"/>
        <v>0</v>
      </c>
      <c r="H142" s="35">
        <v>212.58</v>
      </c>
      <c r="I142" s="35">
        <f t="shared" si="26"/>
        <v>13179.96</v>
      </c>
      <c r="J142" s="35">
        <v>60.919999999999987</v>
      </c>
      <c r="K142" s="35">
        <f t="shared" si="27"/>
        <v>3777.04</v>
      </c>
      <c r="L142" s="35">
        <v>0</v>
      </c>
      <c r="M142" s="35">
        <f t="shared" si="28"/>
        <v>0</v>
      </c>
      <c r="N142" s="28">
        <v>2.4000000000000001E-4</v>
      </c>
      <c r="O142" s="28">
        <f t="shared" si="29"/>
        <v>1.4880000000000001E-2</v>
      </c>
      <c r="P142" s="28">
        <v>0</v>
      </c>
      <c r="Q142" s="28">
        <f t="shared" si="30"/>
        <v>0</v>
      </c>
      <c r="R142" s="28"/>
      <c r="S142" s="28"/>
      <c r="T142" s="29">
        <v>0.124</v>
      </c>
      <c r="U142" s="28">
        <f t="shared" si="31"/>
        <v>7.69</v>
      </c>
      <c r="V142" s="20"/>
      <c r="W142" s="20"/>
      <c r="X142" s="20"/>
      <c r="Y142" s="20"/>
      <c r="Z142" s="20"/>
      <c r="AA142" s="20"/>
      <c r="AB142" s="20"/>
      <c r="AC142" s="20"/>
      <c r="AD142" s="20"/>
      <c r="AE142" s="20" t="s">
        <v>53</v>
      </c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</row>
    <row r="143" spans="1:60" ht="22.5" outlineLevel="1" x14ac:dyDescent="0.2">
      <c r="A143" s="21">
        <v>149</v>
      </c>
      <c r="B143" s="21" t="s">
        <v>280</v>
      </c>
      <c r="C143" s="45" t="s">
        <v>281</v>
      </c>
      <c r="D143" s="27" t="s">
        <v>246</v>
      </c>
      <c r="E143" s="33">
        <v>62</v>
      </c>
      <c r="F143" s="35"/>
      <c r="G143" s="35">
        <f t="shared" si="32"/>
        <v>0</v>
      </c>
      <c r="H143" s="35">
        <v>310.58</v>
      </c>
      <c r="I143" s="35">
        <f t="shared" si="26"/>
        <v>19255.96</v>
      </c>
      <c r="J143" s="35">
        <v>60.920000000000016</v>
      </c>
      <c r="K143" s="35">
        <f t="shared" si="27"/>
        <v>3777.04</v>
      </c>
      <c r="L143" s="35">
        <v>0</v>
      </c>
      <c r="M143" s="35">
        <f t="shared" si="28"/>
        <v>0</v>
      </c>
      <c r="N143" s="28">
        <v>2.4000000000000001E-4</v>
      </c>
      <c r="O143" s="28">
        <f t="shared" si="29"/>
        <v>1.4880000000000001E-2</v>
      </c>
      <c r="P143" s="28">
        <v>0</v>
      </c>
      <c r="Q143" s="28">
        <f t="shared" si="30"/>
        <v>0</v>
      </c>
      <c r="R143" s="28"/>
      <c r="S143" s="28"/>
      <c r="T143" s="29">
        <v>0.124</v>
      </c>
      <c r="U143" s="28">
        <f t="shared" si="31"/>
        <v>7.69</v>
      </c>
      <c r="V143" s="20"/>
      <c r="W143" s="20"/>
      <c r="X143" s="20"/>
      <c r="Y143" s="20"/>
      <c r="Z143" s="20"/>
      <c r="AA143" s="20"/>
      <c r="AB143" s="20"/>
      <c r="AC143" s="20"/>
      <c r="AD143" s="20"/>
      <c r="AE143" s="20" t="s">
        <v>53</v>
      </c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</row>
    <row r="144" spans="1:60" ht="22.5" outlineLevel="1" x14ac:dyDescent="0.2">
      <c r="A144" s="21">
        <v>150</v>
      </c>
      <c r="B144" s="21" t="s">
        <v>282</v>
      </c>
      <c r="C144" s="45" t="s">
        <v>324</v>
      </c>
      <c r="D144" s="27" t="s">
        <v>76</v>
      </c>
      <c r="E144" s="33">
        <v>5</v>
      </c>
      <c r="F144" s="35"/>
      <c r="G144" s="35">
        <f t="shared" si="32"/>
        <v>0</v>
      </c>
      <c r="H144" s="35">
        <v>1960.68</v>
      </c>
      <c r="I144" s="35">
        <f t="shared" si="26"/>
        <v>9803.4</v>
      </c>
      <c r="J144" s="35">
        <v>224.31999999999994</v>
      </c>
      <c r="K144" s="35">
        <f t="shared" si="27"/>
        <v>1121.5999999999999</v>
      </c>
      <c r="L144" s="35">
        <v>0</v>
      </c>
      <c r="M144" s="35">
        <f t="shared" si="28"/>
        <v>0</v>
      </c>
      <c r="N144" s="28">
        <v>8.4999999999999995E-4</v>
      </c>
      <c r="O144" s="28">
        <f t="shared" si="29"/>
        <v>4.2500000000000003E-3</v>
      </c>
      <c r="P144" s="28">
        <v>0</v>
      </c>
      <c r="Q144" s="28">
        <f t="shared" si="30"/>
        <v>0</v>
      </c>
      <c r="R144" s="28"/>
      <c r="S144" s="28"/>
      <c r="T144" s="29">
        <v>0.44500000000000001</v>
      </c>
      <c r="U144" s="28">
        <f t="shared" si="31"/>
        <v>2.23</v>
      </c>
      <c r="V144" s="20"/>
      <c r="W144" s="20"/>
      <c r="X144" s="20"/>
      <c r="Y144" s="20"/>
      <c r="Z144" s="20"/>
      <c r="AA144" s="20"/>
      <c r="AB144" s="20"/>
      <c r="AC144" s="20"/>
      <c r="AD144" s="20"/>
      <c r="AE144" s="20" t="s">
        <v>53</v>
      </c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</row>
    <row r="145" spans="1:60" ht="22.5" outlineLevel="1" x14ac:dyDescent="0.2">
      <c r="A145" s="21">
        <v>152</v>
      </c>
      <c r="B145" s="21" t="s">
        <v>283</v>
      </c>
      <c r="C145" s="45" t="s">
        <v>284</v>
      </c>
      <c r="D145" s="27" t="s">
        <v>93</v>
      </c>
      <c r="E145" s="33">
        <v>1</v>
      </c>
      <c r="F145" s="35"/>
      <c r="G145" s="35">
        <f t="shared" si="32"/>
        <v>0</v>
      </c>
      <c r="H145" s="35">
        <v>0</v>
      </c>
      <c r="I145" s="35">
        <f t="shared" si="26"/>
        <v>0</v>
      </c>
      <c r="J145" s="35">
        <v>1800</v>
      </c>
      <c r="K145" s="35">
        <f t="shared" si="27"/>
        <v>1800</v>
      </c>
      <c r="L145" s="35">
        <v>0</v>
      </c>
      <c r="M145" s="35">
        <f t="shared" si="28"/>
        <v>0</v>
      </c>
      <c r="N145" s="28">
        <v>8.0000000000000004E-4</v>
      </c>
      <c r="O145" s="28">
        <f t="shared" si="29"/>
        <v>8.0000000000000004E-4</v>
      </c>
      <c r="P145" s="28">
        <v>0</v>
      </c>
      <c r="Q145" s="28">
        <f t="shared" si="30"/>
        <v>0</v>
      </c>
      <c r="R145" s="28"/>
      <c r="S145" s="28"/>
      <c r="T145" s="29">
        <v>0</v>
      </c>
      <c r="U145" s="28">
        <f t="shared" si="31"/>
        <v>0</v>
      </c>
      <c r="V145" s="20"/>
      <c r="W145" s="20"/>
      <c r="X145" s="20"/>
      <c r="Y145" s="20"/>
      <c r="Z145" s="20"/>
      <c r="AA145" s="20"/>
      <c r="AB145" s="20"/>
      <c r="AC145" s="20"/>
      <c r="AD145" s="20"/>
      <c r="AE145" s="20" t="s">
        <v>53</v>
      </c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</row>
    <row r="146" spans="1:60" ht="22.5" outlineLevel="1" x14ac:dyDescent="0.2">
      <c r="A146" s="21">
        <v>153</v>
      </c>
      <c r="B146" s="21" t="s">
        <v>285</v>
      </c>
      <c r="C146" s="45" t="s">
        <v>286</v>
      </c>
      <c r="D146" s="27" t="s">
        <v>93</v>
      </c>
      <c r="E146" s="33">
        <v>2</v>
      </c>
      <c r="F146" s="35"/>
      <c r="G146" s="35">
        <f t="shared" si="32"/>
        <v>0</v>
      </c>
      <c r="H146" s="35">
        <v>0</v>
      </c>
      <c r="I146" s="35">
        <f t="shared" si="26"/>
        <v>0</v>
      </c>
      <c r="J146" s="35">
        <v>2500</v>
      </c>
      <c r="K146" s="35">
        <f t="shared" si="27"/>
        <v>5000</v>
      </c>
      <c r="L146" s="35">
        <v>0</v>
      </c>
      <c r="M146" s="35">
        <f t="shared" si="28"/>
        <v>0</v>
      </c>
      <c r="N146" s="28">
        <v>8.0000000000000004E-4</v>
      </c>
      <c r="O146" s="28">
        <f t="shared" si="29"/>
        <v>1.6000000000000001E-3</v>
      </c>
      <c r="P146" s="28">
        <v>0</v>
      </c>
      <c r="Q146" s="28">
        <f t="shared" si="30"/>
        <v>0</v>
      </c>
      <c r="R146" s="28"/>
      <c r="S146" s="28"/>
      <c r="T146" s="29">
        <v>0</v>
      </c>
      <c r="U146" s="28">
        <f t="shared" si="31"/>
        <v>0</v>
      </c>
      <c r="V146" s="20"/>
      <c r="W146" s="20"/>
      <c r="X146" s="20"/>
      <c r="Y146" s="20"/>
      <c r="Z146" s="20"/>
      <c r="AA146" s="20"/>
      <c r="AB146" s="20"/>
      <c r="AC146" s="20"/>
      <c r="AD146" s="20"/>
      <c r="AE146" s="20" t="s">
        <v>53</v>
      </c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</row>
    <row r="147" spans="1:60" outlineLevel="1" x14ac:dyDescent="0.2">
      <c r="A147" s="21">
        <v>155</v>
      </c>
      <c r="B147" s="21" t="s">
        <v>287</v>
      </c>
      <c r="C147" s="45" t="s">
        <v>325</v>
      </c>
      <c r="D147" s="27" t="s">
        <v>174</v>
      </c>
      <c r="E147" s="33">
        <v>4</v>
      </c>
      <c r="F147" s="35"/>
      <c r="G147" s="35">
        <f t="shared" si="32"/>
        <v>0</v>
      </c>
      <c r="H147" s="35">
        <v>0</v>
      </c>
      <c r="I147" s="35">
        <f t="shared" si="26"/>
        <v>0</v>
      </c>
      <c r="J147" s="35">
        <v>560</v>
      </c>
      <c r="K147" s="35">
        <f t="shared" si="27"/>
        <v>2240</v>
      </c>
      <c r="L147" s="35">
        <v>0</v>
      </c>
      <c r="M147" s="35">
        <f t="shared" si="28"/>
        <v>0</v>
      </c>
      <c r="N147" s="28">
        <v>8.0000000000000004E-4</v>
      </c>
      <c r="O147" s="28">
        <f t="shared" si="29"/>
        <v>3.2000000000000002E-3</v>
      </c>
      <c r="P147" s="28">
        <v>0</v>
      </c>
      <c r="Q147" s="28">
        <f t="shared" si="30"/>
        <v>0</v>
      </c>
      <c r="R147" s="28"/>
      <c r="S147" s="28"/>
      <c r="T147" s="29">
        <v>0</v>
      </c>
      <c r="U147" s="28">
        <f t="shared" si="31"/>
        <v>0</v>
      </c>
      <c r="V147" s="20"/>
      <c r="W147" s="20"/>
      <c r="X147" s="20"/>
      <c r="Y147" s="20"/>
      <c r="Z147" s="20"/>
      <c r="AA147" s="20"/>
      <c r="AB147" s="20"/>
      <c r="AC147" s="20"/>
      <c r="AD147" s="20"/>
      <c r="AE147" s="20" t="s">
        <v>53</v>
      </c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</row>
    <row r="148" spans="1:60" outlineLevel="1" x14ac:dyDescent="0.2">
      <c r="A148" s="21">
        <v>156</v>
      </c>
      <c r="B148" s="21" t="s">
        <v>287</v>
      </c>
      <c r="C148" s="45" t="s">
        <v>326</v>
      </c>
      <c r="D148" s="27" t="s">
        <v>174</v>
      </c>
      <c r="E148" s="33">
        <v>10</v>
      </c>
      <c r="F148" s="35"/>
      <c r="G148" s="35">
        <f t="shared" si="32"/>
        <v>0</v>
      </c>
      <c r="H148" s="35">
        <v>0</v>
      </c>
      <c r="I148" s="35">
        <f t="shared" si="26"/>
        <v>0</v>
      </c>
      <c r="J148" s="35">
        <v>780</v>
      </c>
      <c r="K148" s="35">
        <f t="shared" si="27"/>
        <v>7800</v>
      </c>
      <c r="L148" s="35">
        <v>0</v>
      </c>
      <c r="M148" s="35">
        <f t="shared" si="28"/>
        <v>0</v>
      </c>
      <c r="N148" s="28">
        <v>8.0000000000000004E-4</v>
      </c>
      <c r="O148" s="28">
        <f t="shared" si="29"/>
        <v>8.0000000000000002E-3</v>
      </c>
      <c r="P148" s="28">
        <v>0</v>
      </c>
      <c r="Q148" s="28">
        <f t="shared" si="30"/>
        <v>0</v>
      </c>
      <c r="R148" s="28"/>
      <c r="S148" s="28"/>
      <c r="T148" s="29">
        <v>0</v>
      </c>
      <c r="U148" s="28">
        <f t="shared" si="31"/>
        <v>0</v>
      </c>
      <c r="V148" s="20"/>
      <c r="W148" s="20"/>
      <c r="X148" s="20"/>
      <c r="Y148" s="20"/>
      <c r="Z148" s="20"/>
      <c r="AA148" s="20"/>
      <c r="AB148" s="20"/>
      <c r="AC148" s="20"/>
      <c r="AD148" s="20"/>
      <c r="AE148" s="20" t="s">
        <v>53</v>
      </c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</row>
    <row r="149" spans="1:60" outlineLevel="1" x14ac:dyDescent="0.2">
      <c r="A149" s="21">
        <v>157</v>
      </c>
      <c r="B149" s="21" t="s">
        <v>287</v>
      </c>
      <c r="C149" s="45" t="s">
        <v>327</v>
      </c>
      <c r="D149" s="27" t="s">
        <v>174</v>
      </c>
      <c r="E149" s="33">
        <v>14</v>
      </c>
      <c r="F149" s="35"/>
      <c r="G149" s="35">
        <f t="shared" si="32"/>
        <v>0</v>
      </c>
      <c r="H149" s="35">
        <v>0</v>
      </c>
      <c r="I149" s="35">
        <f t="shared" si="26"/>
        <v>0</v>
      </c>
      <c r="J149" s="35">
        <v>1150</v>
      </c>
      <c r="K149" s="35">
        <f t="shared" si="27"/>
        <v>16100</v>
      </c>
      <c r="L149" s="35">
        <v>0</v>
      </c>
      <c r="M149" s="35">
        <f t="shared" si="28"/>
        <v>0</v>
      </c>
      <c r="N149" s="28">
        <v>1E-4</v>
      </c>
      <c r="O149" s="28">
        <f t="shared" si="29"/>
        <v>1.4E-3</v>
      </c>
      <c r="P149" s="28">
        <v>0</v>
      </c>
      <c r="Q149" s="28">
        <f t="shared" si="30"/>
        <v>0</v>
      </c>
      <c r="R149" s="28"/>
      <c r="S149" s="28"/>
      <c r="T149" s="29">
        <v>0</v>
      </c>
      <c r="U149" s="28">
        <f t="shared" si="31"/>
        <v>0</v>
      </c>
      <c r="V149" s="20"/>
      <c r="W149" s="20"/>
      <c r="X149" s="20"/>
      <c r="Y149" s="20"/>
      <c r="Z149" s="20"/>
      <c r="AA149" s="20"/>
      <c r="AB149" s="20"/>
      <c r="AC149" s="20"/>
      <c r="AD149" s="20"/>
      <c r="AE149" s="20" t="s">
        <v>53</v>
      </c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</row>
    <row r="150" spans="1:60" ht="22.5" outlineLevel="1" x14ac:dyDescent="0.2">
      <c r="A150" s="21">
        <v>158</v>
      </c>
      <c r="B150" s="21" t="s">
        <v>288</v>
      </c>
      <c r="C150" s="45" t="s">
        <v>289</v>
      </c>
      <c r="D150" s="27" t="s">
        <v>110</v>
      </c>
      <c r="E150" s="33">
        <v>1</v>
      </c>
      <c r="F150" s="35"/>
      <c r="G150" s="35">
        <f t="shared" si="32"/>
        <v>0</v>
      </c>
      <c r="H150" s="35">
        <v>0</v>
      </c>
      <c r="I150" s="35">
        <f t="shared" si="26"/>
        <v>0</v>
      </c>
      <c r="J150" s="35">
        <v>841</v>
      </c>
      <c r="K150" s="35">
        <f t="shared" si="27"/>
        <v>841</v>
      </c>
      <c r="L150" s="35">
        <v>0</v>
      </c>
      <c r="M150" s="35">
        <f t="shared" si="28"/>
        <v>0</v>
      </c>
      <c r="N150" s="28">
        <v>0</v>
      </c>
      <c r="O150" s="28">
        <f t="shared" si="29"/>
        <v>0</v>
      </c>
      <c r="P150" s="28">
        <v>0</v>
      </c>
      <c r="Q150" s="28">
        <f t="shared" si="30"/>
        <v>0</v>
      </c>
      <c r="R150" s="28"/>
      <c r="S150" s="28"/>
      <c r="T150" s="29">
        <v>1.7430000000000001</v>
      </c>
      <c r="U150" s="28">
        <f t="shared" si="31"/>
        <v>1.74</v>
      </c>
      <c r="V150" s="20"/>
      <c r="W150" s="20"/>
      <c r="X150" s="20"/>
      <c r="Y150" s="20"/>
      <c r="Z150" s="20"/>
      <c r="AA150" s="20"/>
      <c r="AB150" s="20"/>
      <c r="AC150" s="20"/>
      <c r="AD150" s="20"/>
      <c r="AE150" s="20" t="s">
        <v>53</v>
      </c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</row>
    <row r="151" spans="1:60" outlineLevel="1" x14ac:dyDescent="0.2">
      <c r="A151" s="21">
        <v>159</v>
      </c>
      <c r="B151" s="21" t="s">
        <v>290</v>
      </c>
      <c r="C151" s="45" t="s">
        <v>291</v>
      </c>
      <c r="D151" s="27" t="s">
        <v>246</v>
      </c>
      <c r="E151" s="33">
        <v>5</v>
      </c>
      <c r="F151" s="35"/>
      <c r="G151" s="35">
        <f t="shared" si="32"/>
        <v>0</v>
      </c>
      <c r="H151" s="35">
        <v>0</v>
      </c>
      <c r="I151" s="35">
        <f t="shared" si="26"/>
        <v>0</v>
      </c>
      <c r="J151" s="35">
        <v>227</v>
      </c>
      <c r="K151" s="35">
        <f t="shared" si="27"/>
        <v>1135</v>
      </c>
      <c r="L151" s="35">
        <v>0</v>
      </c>
      <c r="M151" s="35">
        <f t="shared" si="28"/>
        <v>0</v>
      </c>
      <c r="N151" s="28">
        <v>0</v>
      </c>
      <c r="O151" s="28">
        <f t="shared" si="29"/>
        <v>0</v>
      </c>
      <c r="P151" s="28">
        <v>1.933E-2</v>
      </c>
      <c r="Q151" s="28">
        <f t="shared" si="30"/>
        <v>9.665E-2</v>
      </c>
      <c r="R151" s="28"/>
      <c r="S151" s="28"/>
      <c r="T151" s="29">
        <v>0.59</v>
      </c>
      <c r="U151" s="28">
        <f t="shared" si="31"/>
        <v>2.95</v>
      </c>
      <c r="V151" s="20"/>
      <c r="W151" s="20"/>
      <c r="X151" s="20"/>
      <c r="Y151" s="20"/>
      <c r="Z151" s="20"/>
      <c r="AA151" s="20"/>
      <c r="AB151" s="20"/>
      <c r="AC151" s="20"/>
      <c r="AD151" s="20"/>
      <c r="AE151" s="20" t="s">
        <v>53</v>
      </c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</row>
    <row r="152" spans="1:60" outlineLevel="1" x14ac:dyDescent="0.2">
      <c r="A152" s="21">
        <v>161</v>
      </c>
      <c r="B152" s="21" t="s">
        <v>292</v>
      </c>
      <c r="C152" s="45" t="s">
        <v>293</v>
      </c>
      <c r="D152" s="27" t="s">
        <v>246</v>
      </c>
      <c r="E152" s="33">
        <v>14</v>
      </c>
      <c r="F152" s="35"/>
      <c r="G152" s="35">
        <f t="shared" si="32"/>
        <v>0</v>
      </c>
      <c r="H152" s="35">
        <v>0</v>
      </c>
      <c r="I152" s="35">
        <f t="shared" si="26"/>
        <v>0</v>
      </c>
      <c r="J152" s="35">
        <v>147</v>
      </c>
      <c r="K152" s="35">
        <f t="shared" si="27"/>
        <v>2058</v>
      </c>
      <c r="L152" s="35">
        <v>0</v>
      </c>
      <c r="M152" s="35">
        <f t="shared" si="28"/>
        <v>0</v>
      </c>
      <c r="N152" s="28">
        <v>0</v>
      </c>
      <c r="O152" s="28">
        <f t="shared" si="29"/>
        <v>0</v>
      </c>
      <c r="P152" s="28">
        <v>1.9460000000000002E-2</v>
      </c>
      <c r="Q152" s="28">
        <f t="shared" si="30"/>
        <v>0.27244000000000002</v>
      </c>
      <c r="R152" s="28"/>
      <c r="S152" s="28"/>
      <c r="T152" s="29">
        <v>0.38200000000000001</v>
      </c>
      <c r="U152" s="28">
        <f t="shared" si="31"/>
        <v>5.35</v>
      </c>
      <c r="V152" s="20"/>
      <c r="W152" s="20"/>
      <c r="X152" s="20"/>
      <c r="Y152" s="20"/>
      <c r="Z152" s="20"/>
      <c r="AA152" s="20"/>
      <c r="AB152" s="20"/>
      <c r="AC152" s="20"/>
      <c r="AD152" s="20"/>
      <c r="AE152" s="20" t="s">
        <v>53</v>
      </c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</row>
    <row r="153" spans="1:60" outlineLevel="1" x14ac:dyDescent="0.2">
      <c r="A153" s="21">
        <v>162</v>
      </c>
      <c r="B153" s="21" t="s">
        <v>294</v>
      </c>
      <c r="C153" s="45" t="s">
        <v>295</v>
      </c>
      <c r="D153" s="27" t="s">
        <v>246</v>
      </c>
      <c r="E153" s="33">
        <v>1</v>
      </c>
      <c r="F153" s="35"/>
      <c r="G153" s="35">
        <f t="shared" si="32"/>
        <v>0</v>
      </c>
      <c r="H153" s="35">
        <v>0</v>
      </c>
      <c r="I153" s="35">
        <f t="shared" si="26"/>
        <v>0</v>
      </c>
      <c r="J153" s="35">
        <v>147.5</v>
      </c>
      <c r="K153" s="35">
        <f t="shared" si="27"/>
        <v>147.5</v>
      </c>
      <c r="L153" s="35">
        <v>0</v>
      </c>
      <c r="M153" s="35">
        <f t="shared" si="28"/>
        <v>0</v>
      </c>
      <c r="N153" s="28">
        <v>0</v>
      </c>
      <c r="O153" s="28">
        <f t="shared" si="29"/>
        <v>0</v>
      </c>
      <c r="P153" s="28">
        <v>2.4500000000000001E-2</v>
      </c>
      <c r="Q153" s="28">
        <f t="shared" si="30"/>
        <v>2.4500000000000001E-2</v>
      </c>
      <c r="R153" s="28"/>
      <c r="S153" s="28"/>
      <c r="T153" s="29">
        <v>0.38300000000000001</v>
      </c>
      <c r="U153" s="28">
        <f t="shared" si="31"/>
        <v>0.38</v>
      </c>
      <c r="V153" s="20"/>
      <c r="W153" s="20"/>
      <c r="X153" s="20"/>
      <c r="Y153" s="20"/>
      <c r="Z153" s="20"/>
      <c r="AA153" s="20"/>
      <c r="AB153" s="20"/>
      <c r="AC153" s="20"/>
      <c r="AD153" s="20"/>
      <c r="AE153" s="20" t="s">
        <v>53</v>
      </c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</row>
    <row r="154" spans="1:60" outlineLevel="1" x14ac:dyDescent="0.2">
      <c r="A154" s="21">
        <v>163</v>
      </c>
      <c r="B154" s="21" t="s">
        <v>296</v>
      </c>
      <c r="C154" s="45" t="s">
        <v>297</v>
      </c>
      <c r="D154" s="27" t="s">
        <v>246</v>
      </c>
      <c r="E154" s="33">
        <v>15</v>
      </c>
      <c r="F154" s="35"/>
      <c r="G154" s="35">
        <f t="shared" si="32"/>
        <v>0</v>
      </c>
      <c r="H154" s="35">
        <v>0</v>
      </c>
      <c r="I154" s="35">
        <f t="shared" si="26"/>
        <v>0</v>
      </c>
      <c r="J154" s="35">
        <v>179</v>
      </c>
      <c r="K154" s="35">
        <f t="shared" si="27"/>
        <v>2685</v>
      </c>
      <c r="L154" s="35">
        <v>0</v>
      </c>
      <c r="M154" s="35">
        <f t="shared" si="28"/>
        <v>0</v>
      </c>
      <c r="N154" s="28">
        <v>0</v>
      </c>
      <c r="O154" s="28">
        <f t="shared" si="29"/>
        <v>0</v>
      </c>
      <c r="P154" s="28">
        <v>9.1999999999999998E-3</v>
      </c>
      <c r="Q154" s="28">
        <f t="shared" si="30"/>
        <v>0.13800000000000001</v>
      </c>
      <c r="R154" s="28"/>
      <c r="S154" s="28"/>
      <c r="T154" s="29">
        <v>0.46500000000000002</v>
      </c>
      <c r="U154" s="28">
        <f t="shared" si="31"/>
        <v>6.98</v>
      </c>
      <c r="V154" s="20"/>
      <c r="W154" s="20"/>
      <c r="X154" s="20"/>
      <c r="Y154" s="20"/>
      <c r="Z154" s="20"/>
      <c r="AA154" s="20"/>
      <c r="AB154" s="20"/>
      <c r="AC154" s="20"/>
      <c r="AD154" s="20"/>
      <c r="AE154" s="20" t="s">
        <v>53</v>
      </c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</row>
    <row r="155" spans="1:60" outlineLevel="1" x14ac:dyDescent="0.2">
      <c r="A155" s="21">
        <v>164</v>
      </c>
      <c r="B155" s="21" t="s">
        <v>298</v>
      </c>
      <c r="C155" s="45" t="s">
        <v>299</v>
      </c>
      <c r="D155" s="27" t="s">
        <v>246</v>
      </c>
      <c r="E155" s="33">
        <v>1</v>
      </c>
      <c r="F155" s="35"/>
      <c r="G155" s="35">
        <f t="shared" si="32"/>
        <v>0</v>
      </c>
      <c r="H155" s="35">
        <v>0</v>
      </c>
      <c r="I155" s="35">
        <f t="shared" si="26"/>
        <v>0</v>
      </c>
      <c r="J155" s="35">
        <v>190.5</v>
      </c>
      <c r="K155" s="35">
        <f t="shared" si="27"/>
        <v>190.5</v>
      </c>
      <c r="L155" s="35">
        <v>0</v>
      </c>
      <c r="M155" s="35">
        <f t="shared" si="28"/>
        <v>0</v>
      </c>
      <c r="N155" s="28">
        <v>0</v>
      </c>
      <c r="O155" s="28">
        <f t="shared" si="29"/>
        <v>0</v>
      </c>
      <c r="P155" s="28">
        <v>1.7299999999999999E-2</v>
      </c>
      <c r="Q155" s="28">
        <f t="shared" si="30"/>
        <v>1.7299999999999999E-2</v>
      </c>
      <c r="R155" s="28"/>
      <c r="S155" s="28"/>
      <c r="T155" s="29">
        <v>0.496</v>
      </c>
      <c r="U155" s="28">
        <f t="shared" si="31"/>
        <v>0.5</v>
      </c>
      <c r="V155" s="20"/>
      <c r="W155" s="20"/>
      <c r="X155" s="20"/>
      <c r="Y155" s="20"/>
      <c r="Z155" s="20"/>
      <c r="AA155" s="20"/>
      <c r="AB155" s="20"/>
      <c r="AC155" s="20"/>
      <c r="AD155" s="20"/>
      <c r="AE155" s="20" t="s">
        <v>53</v>
      </c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</row>
    <row r="156" spans="1:60" outlineLevel="1" x14ac:dyDescent="0.2">
      <c r="A156" s="21">
        <v>165</v>
      </c>
      <c r="B156" s="21" t="s">
        <v>300</v>
      </c>
      <c r="C156" s="45" t="s">
        <v>301</v>
      </c>
      <c r="D156" s="27" t="s">
        <v>246</v>
      </c>
      <c r="E156" s="33">
        <v>1</v>
      </c>
      <c r="F156" s="35"/>
      <c r="G156" s="35">
        <f t="shared" si="32"/>
        <v>0</v>
      </c>
      <c r="H156" s="35">
        <v>0</v>
      </c>
      <c r="I156" s="35">
        <f t="shared" si="26"/>
        <v>0</v>
      </c>
      <c r="J156" s="35">
        <v>219</v>
      </c>
      <c r="K156" s="35">
        <f t="shared" si="27"/>
        <v>219</v>
      </c>
      <c r="L156" s="35">
        <v>0</v>
      </c>
      <c r="M156" s="35">
        <f t="shared" si="28"/>
        <v>0</v>
      </c>
      <c r="N156" s="28">
        <v>0</v>
      </c>
      <c r="O156" s="28">
        <f t="shared" si="29"/>
        <v>0</v>
      </c>
      <c r="P156" s="28">
        <v>3.4700000000000002E-2</v>
      </c>
      <c r="Q156" s="28">
        <f t="shared" si="30"/>
        <v>3.4700000000000002E-2</v>
      </c>
      <c r="R156" s="28"/>
      <c r="S156" s="28"/>
      <c r="T156" s="29">
        <v>0.56899999999999995</v>
      </c>
      <c r="U156" s="28">
        <f t="shared" si="31"/>
        <v>0.56999999999999995</v>
      </c>
      <c r="V156" s="20"/>
      <c r="W156" s="20"/>
      <c r="X156" s="20"/>
      <c r="Y156" s="20"/>
      <c r="Z156" s="20"/>
      <c r="AA156" s="20"/>
      <c r="AB156" s="20"/>
      <c r="AC156" s="20"/>
      <c r="AD156" s="20"/>
      <c r="AE156" s="20" t="s">
        <v>53</v>
      </c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</row>
    <row r="157" spans="1:60" ht="22.5" outlineLevel="1" x14ac:dyDescent="0.2">
      <c r="A157" s="21">
        <v>166</v>
      </c>
      <c r="B157" s="21" t="s">
        <v>302</v>
      </c>
      <c r="C157" s="45" t="s">
        <v>303</v>
      </c>
      <c r="D157" s="27" t="s">
        <v>246</v>
      </c>
      <c r="E157" s="33">
        <v>5</v>
      </c>
      <c r="F157" s="35"/>
      <c r="G157" s="35">
        <f t="shared" si="32"/>
        <v>0</v>
      </c>
      <c r="H157" s="35">
        <v>0</v>
      </c>
      <c r="I157" s="35">
        <f t="shared" si="26"/>
        <v>0</v>
      </c>
      <c r="J157" s="35">
        <v>350</v>
      </c>
      <c r="K157" s="35">
        <f t="shared" si="27"/>
        <v>1750</v>
      </c>
      <c r="L157" s="35">
        <v>0</v>
      </c>
      <c r="M157" s="35">
        <f t="shared" si="28"/>
        <v>0</v>
      </c>
      <c r="N157" s="28">
        <v>0</v>
      </c>
      <c r="O157" s="28">
        <f t="shared" si="29"/>
        <v>0</v>
      </c>
      <c r="P157" s="28">
        <v>1.7500000000000002E-2</v>
      </c>
      <c r="Q157" s="28">
        <f t="shared" si="30"/>
        <v>8.7499999999999994E-2</v>
      </c>
      <c r="R157" s="28"/>
      <c r="S157" s="28"/>
      <c r="T157" s="29">
        <v>0.23799999999999999</v>
      </c>
      <c r="U157" s="28">
        <f t="shared" si="31"/>
        <v>1.19</v>
      </c>
      <c r="V157" s="20"/>
      <c r="W157" s="20"/>
      <c r="X157" s="20"/>
      <c r="Y157" s="20"/>
      <c r="Z157" s="20"/>
      <c r="AA157" s="20"/>
      <c r="AB157" s="20"/>
      <c r="AC157" s="20"/>
      <c r="AD157" s="20"/>
      <c r="AE157" s="20" t="s">
        <v>53</v>
      </c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</row>
    <row r="158" spans="1:60" outlineLevel="1" x14ac:dyDescent="0.2">
      <c r="A158" s="21">
        <v>167</v>
      </c>
      <c r="B158" s="21" t="s">
        <v>304</v>
      </c>
      <c r="C158" s="45" t="s">
        <v>305</v>
      </c>
      <c r="D158" s="27" t="s">
        <v>76</v>
      </c>
      <c r="E158" s="33">
        <v>5</v>
      </c>
      <c r="F158" s="35"/>
      <c r="G158" s="35">
        <f t="shared" si="32"/>
        <v>0</v>
      </c>
      <c r="H158" s="35">
        <v>0</v>
      </c>
      <c r="I158" s="35">
        <f t="shared" si="26"/>
        <v>0</v>
      </c>
      <c r="J158" s="35">
        <v>43.8</v>
      </c>
      <c r="K158" s="35">
        <f t="shared" si="27"/>
        <v>219</v>
      </c>
      <c r="L158" s="35">
        <v>0</v>
      </c>
      <c r="M158" s="35">
        <f t="shared" si="28"/>
        <v>0</v>
      </c>
      <c r="N158" s="28">
        <v>0</v>
      </c>
      <c r="O158" s="28">
        <f t="shared" si="29"/>
        <v>0</v>
      </c>
      <c r="P158" s="28">
        <v>4.8999999999999998E-4</v>
      </c>
      <c r="Q158" s="28">
        <f t="shared" si="30"/>
        <v>2.4499999999999999E-3</v>
      </c>
      <c r="R158" s="28"/>
      <c r="S158" s="28"/>
      <c r="T158" s="29">
        <v>0.114</v>
      </c>
      <c r="U158" s="28">
        <f t="shared" si="31"/>
        <v>0.56999999999999995</v>
      </c>
      <c r="V158" s="20"/>
      <c r="W158" s="20"/>
      <c r="X158" s="20"/>
      <c r="Y158" s="20"/>
      <c r="Z158" s="20"/>
      <c r="AA158" s="20"/>
      <c r="AB158" s="20"/>
      <c r="AC158" s="20"/>
      <c r="AD158" s="20"/>
      <c r="AE158" s="20" t="s">
        <v>53</v>
      </c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</row>
    <row r="159" spans="1:60" outlineLevel="1" x14ac:dyDescent="0.2">
      <c r="A159" s="21">
        <v>168</v>
      </c>
      <c r="B159" s="21" t="s">
        <v>306</v>
      </c>
      <c r="C159" s="45" t="s">
        <v>307</v>
      </c>
      <c r="D159" s="27" t="s">
        <v>246</v>
      </c>
      <c r="E159" s="33">
        <v>30</v>
      </c>
      <c r="F159" s="35"/>
      <c r="G159" s="35">
        <f t="shared" si="32"/>
        <v>0</v>
      </c>
      <c r="H159" s="35">
        <v>0</v>
      </c>
      <c r="I159" s="35">
        <f t="shared" si="26"/>
        <v>0</v>
      </c>
      <c r="J159" s="35">
        <v>83.4</v>
      </c>
      <c r="K159" s="35">
        <f t="shared" si="27"/>
        <v>2502</v>
      </c>
      <c r="L159" s="35">
        <v>0</v>
      </c>
      <c r="M159" s="35">
        <f t="shared" si="28"/>
        <v>0</v>
      </c>
      <c r="N159" s="28">
        <v>0</v>
      </c>
      <c r="O159" s="28">
        <f t="shared" si="29"/>
        <v>0</v>
      </c>
      <c r="P159" s="28">
        <v>1.56E-3</v>
      </c>
      <c r="Q159" s="28">
        <f t="shared" si="30"/>
        <v>4.6800000000000001E-2</v>
      </c>
      <c r="R159" s="28"/>
      <c r="S159" s="28"/>
      <c r="T159" s="29">
        <v>0.217</v>
      </c>
      <c r="U159" s="28">
        <f t="shared" si="31"/>
        <v>6.51</v>
      </c>
      <c r="V159" s="20"/>
      <c r="W159" s="20"/>
      <c r="X159" s="20"/>
      <c r="Y159" s="20"/>
      <c r="Z159" s="20"/>
      <c r="AA159" s="20"/>
      <c r="AB159" s="20"/>
      <c r="AC159" s="20"/>
      <c r="AD159" s="20"/>
      <c r="AE159" s="20" t="s">
        <v>53</v>
      </c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</row>
    <row r="160" spans="1:60" outlineLevel="1" x14ac:dyDescent="0.2">
      <c r="A160" s="21">
        <v>169</v>
      </c>
      <c r="B160" s="21" t="s">
        <v>308</v>
      </c>
      <c r="C160" s="45" t="s">
        <v>309</v>
      </c>
      <c r="D160" s="27" t="s">
        <v>76</v>
      </c>
      <c r="E160" s="33">
        <v>1</v>
      </c>
      <c r="F160" s="35"/>
      <c r="G160" s="35">
        <f t="shared" si="32"/>
        <v>0</v>
      </c>
      <c r="H160" s="35">
        <v>0</v>
      </c>
      <c r="I160" s="35">
        <f t="shared" si="26"/>
        <v>0</v>
      </c>
      <c r="J160" s="35">
        <v>156.5</v>
      </c>
      <c r="K160" s="35">
        <f t="shared" si="27"/>
        <v>156.5</v>
      </c>
      <c r="L160" s="35">
        <v>0</v>
      </c>
      <c r="M160" s="35">
        <f t="shared" si="28"/>
        <v>0</v>
      </c>
      <c r="N160" s="28">
        <v>0</v>
      </c>
      <c r="O160" s="28">
        <f t="shared" si="29"/>
        <v>0</v>
      </c>
      <c r="P160" s="28">
        <v>2.2499999999999998E-3</v>
      </c>
      <c r="Q160" s="28">
        <f t="shared" si="30"/>
        <v>2.2499999999999998E-3</v>
      </c>
      <c r="R160" s="28"/>
      <c r="S160" s="28"/>
      <c r="T160" s="29">
        <v>0.40699999999999997</v>
      </c>
      <c r="U160" s="28">
        <f t="shared" si="31"/>
        <v>0.41</v>
      </c>
      <c r="V160" s="20"/>
      <c r="W160" s="20"/>
      <c r="X160" s="20"/>
      <c r="Y160" s="20"/>
      <c r="Z160" s="20"/>
      <c r="AA160" s="20"/>
      <c r="AB160" s="20"/>
      <c r="AC160" s="20"/>
      <c r="AD160" s="20"/>
      <c r="AE160" s="20" t="s">
        <v>53</v>
      </c>
      <c r="AF160" s="20"/>
      <c r="AG160" s="20"/>
      <c r="AH160" s="20"/>
      <c r="AI160" s="20"/>
      <c r="AJ160" s="20"/>
      <c r="AK160" s="20"/>
      <c r="AL160" s="20"/>
      <c r="AM160" s="20"/>
      <c r="AN160" s="20"/>
      <c r="AO160" s="20"/>
      <c r="AP160" s="20"/>
      <c r="AQ160" s="20"/>
      <c r="AR160" s="20"/>
      <c r="AS160" s="20"/>
      <c r="AT160" s="20"/>
      <c r="AU160" s="20"/>
      <c r="AV160" s="20"/>
      <c r="AW160" s="20"/>
      <c r="AX160" s="20"/>
      <c r="AY160" s="20"/>
      <c r="AZ160" s="20"/>
      <c r="BA160" s="20"/>
      <c r="BB160" s="20"/>
      <c r="BC160" s="20"/>
      <c r="BD160" s="20"/>
      <c r="BE160" s="20"/>
      <c r="BF160" s="20"/>
      <c r="BG160" s="20"/>
      <c r="BH160" s="20"/>
    </row>
    <row r="161" spans="1:60" outlineLevel="1" x14ac:dyDescent="0.2">
      <c r="A161" s="21">
        <v>170</v>
      </c>
      <c r="B161" s="21" t="s">
        <v>310</v>
      </c>
      <c r="C161" s="45" t="s">
        <v>311</v>
      </c>
      <c r="D161" s="27" t="s">
        <v>76</v>
      </c>
      <c r="E161" s="33">
        <v>30</v>
      </c>
      <c r="F161" s="35"/>
      <c r="G161" s="35">
        <f t="shared" si="32"/>
        <v>0</v>
      </c>
      <c r="H161" s="35">
        <v>0</v>
      </c>
      <c r="I161" s="35">
        <f t="shared" si="26"/>
        <v>0</v>
      </c>
      <c r="J161" s="35">
        <v>14.6</v>
      </c>
      <c r="K161" s="35">
        <f t="shared" si="27"/>
        <v>438</v>
      </c>
      <c r="L161" s="35">
        <v>0</v>
      </c>
      <c r="M161" s="35">
        <f t="shared" si="28"/>
        <v>0</v>
      </c>
      <c r="N161" s="28">
        <v>0</v>
      </c>
      <c r="O161" s="28">
        <f t="shared" si="29"/>
        <v>0</v>
      </c>
      <c r="P161" s="28">
        <v>8.4999999999999995E-4</v>
      </c>
      <c r="Q161" s="28">
        <f t="shared" si="30"/>
        <v>2.5499999999999998E-2</v>
      </c>
      <c r="R161" s="28"/>
      <c r="S161" s="28"/>
      <c r="T161" s="29">
        <v>3.7999999999999999E-2</v>
      </c>
      <c r="U161" s="28">
        <f t="shared" si="31"/>
        <v>1.1399999999999999</v>
      </c>
      <c r="V161" s="20"/>
      <c r="W161" s="20"/>
      <c r="X161" s="20"/>
      <c r="Y161" s="20"/>
      <c r="Z161" s="20"/>
      <c r="AA161" s="20"/>
      <c r="AB161" s="20"/>
      <c r="AC161" s="20"/>
      <c r="AD161" s="20"/>
      <c r="AE161" s="20" t="s">
        <v>53</v>
      </c>
      <c r="AF161" s="20"/>
      <c r="AG161" s="20"/>
      <c r="AH161" s="20"/>
      <c r="AI161" s="20"/>
      <c r="AJ161" s="20"/>
      <c r="AK161" s="20"/>
      <c r="AL161" s="20"/>
      <c r="AM161" s="20"/>
      <c r="AN161" s="20"/>
      <c r="AO161" s="20"/>
      <c r="AP161" s="20"/>
      <c r="AQ161" s="20"/>
      <c r="AR161" s="20"/>
      <c r="AS161" s="20"/>
      <c r="AT161" s="20"/>
      <c r="AU161" s="20"/>
      <c r="AV161" s="20"/>
      <c r="AW161" s="20"/>
      <c r="AX161" s="20"/>
      <c r="AY161" s="20"/>
      <c r="AZ161" s="20"/>
      <c r="BA161" s="20"/>
      <c r="BB161" s="20"/>
      <c r="BC161" s="20"/>
      <c r="BD161" s="20"/>
      <c r="BE161" s="20"/>
      <c r="BF161" s="20"/>
      <c r="BG161" s="20"/>
      <c r="BH161" s="20"/>
    </row>
    <row r="162" spans="1:60" x14ac:dyDescent="0.2">
      <c r="A162" s="22" t="s">
        <v>48</v>
      </c>
      <c r="B162" s="22" t="s">
        <v>20</v>
      </c>
      <c r="C162" s="46" t="s">
        <v>21</v>
      </c>
      <c r="D162" s="30"/>
      <c r="E162" s="34"/>
      <c r="F162" s="36"/>
      <c r="G162" s="36">
        <f>SUM(G163:G166)</f>
        <v>0</v>
      </c>
      <c r="H162" s="36"/>
      <c r="I162" s="36">
        <f>SUM(I163:I166)</f>
        <v>32387.39</v>
      </c>
      <c r="J162" s="36"/>
      <c r="K162" s="36">
        <f>SUM(K163:K166)</f>
        <v>5479.61</v>
      </c>
      <c r="L162" s="36"/>
      <c r="M162" s="36">
        <f>SUM(M163:M166)</f>
        <v>0</v>
      </c>
      <c r="N162" s="31"/>
      <c r="O162" s="31">
        <f>SUM(O163:O166)</f>
        <v>4.2000000000000003E-2</v>
      </c>
      <c r="P162" s="31"/>
      <c r="Q162" s="31">
        <f>SUM(Q163:Q166)</f>
        <v>0</v>
      </c>
      <c r="R162" s="31"/>
      <c r="S162" s="31"/>
      <c r="T162" s="32"/>
      <c r="U162" s="31">
        <f>SUM(U163:U166)</f>
        <v>10.229999999999999</v>
      </c>
      <c r="AE162" t="s">
        <v>49</v>
      </c>
    </row>
    <row r="163" spans="1:60" outlineLevel="1" x14ac:dyDescent="0.2">
      <c r="A163" s="21">
        <v>172</v>
      </c>
      <c r="B163" s="21" t="s">
        <v>312</v>
      </c>
      <c r="C163" s="45" t="s">
        <v>313</v>
      </c>
      <c r="D163" s="27" t="s">
        <v>246</v>
      </c>
      <c r="E163" s="33">
        <v>3</v>
      </c>
      <c r="F163" s="35"/>
      <c r="G163" s="35">
        <f t="shared" si="32"/>
        <v>0</v>
      </c>
      <c r="H163" s="35">
        <v>6997.76</v>
      </c>
      <c r="I163" s="35">
        <f>ROUND(E163*H163,2)</f>
        <v>20993.279999999999</v>
      </c>
      <c r="J163" s="35">
        <v>967.23999999999978</v>
      </c>
      <c r="K163" s="35">
        <f>ROUND(E163*J163,2)</f>
        <v>2901.72</v>
      </c>
      <c r="L163" s="35">
        <v>0</v>
      </c>
      <c r="M163" s="35">
        <f>G163*(1+L163/100)</f>
        <v>0</v>
      </c>
      <c r="N163" s="28">
        <v>8.9999999999999993E-3</v>
      </c>
      <c r="O163" s="28">
        <f>ROUND(E163*N163,5)</f>
        <v>2.7E-2</v>
      </c>
      <c r="P163" s="28">
        <v>0</v>
      </c>
      <c r="Q163" s="28">
        <f>ROUND(E163*P163,5)</f>
        <v>0</v>
      </c>
      <c r="R163" s="28"/>
      <c r="S163" s="28"/>
      <c r="T163" s="29">
        <v>1.77</v>
      </c>
      <c r="U163" s="28">
        <f>ROUND(E163*T163,2)</f>
        <v>5.31</v>
      </c>
      <c r="V163" s="20"/>
      <c r="W163" s="20"/>
      <c r="X163" s="20"/>
      <c r="Y163" s="20"/>
      <c r="Z163" s="20"/>
      <c r="AA163" s="20"/>
      <c r="AB163" s="20"/>
      <c r="AC163" s="20"/>
      <c r="AD163" s="20"/>
      <c r="AE163" s="20" t="s">
        <v>53</v>
      </c>
      <c r="AF163" s="20"/>
      <c r="AG163" s="20"/>
      <c r="AH163" s="20"/>
      <c r="AI163" s="20"/>
      <c r="AJ163" s="20"/>
      <c r="AK163" s="20"/>
      <c r="AL163" s="20"/>
      <c r="AM163" s="20"/>
      <c r="AN163" s="20"/>
      <c r="AO163" s="20"/>
      <c r="AP163" s="20"/>
      <c r="AQ163" s="20"/>
      <c r="AR163" s="20"/>
      <c r="AS163" s="20"/>
      <c r="AT163" s="20"/>
      <c r="AU163" s="20"/>
      <c r="AV163" s="20"/>
      <c r="AW163" s="20"/>
      <c r="AX163" s="20"/>
      <c r="AY163" s="20"/>
      <c r="AZ163" s="20"/>
      <c r="BA163" s="20"/>
      <c r="BB163" s="20"/>
      <c r="BC163" s="20"/>
      <c r="BD163" s="20"/>
      <c r="BE163" s="20"/>
      <c r="BF163" s="20"/>
      <c r="BG163" s="20"/>
      <c r="BH163" s="20"/>
    </row>
    <row r="164" spans="1:60" outlineLevel="1" x14ac:dyDescent="0.2">
      <c r="A164" s="21">
        <v>173</v>
      </c>
      <c r="B164" s="21" t="s">
        <v>314</v>
      </c>
      <c r="C164" s="45" t="s">
        <v>328</v>
      </c>
      <c r="D164" s="27" t="s">
        <v>246</v>
      </c>
      <c r="E164" s="33">
        <v>1</v>
      </c>
      <c r="F164" s="35"/>
      <c r="G164" s="35">
        <f t="shared" si="32"/>
        <v>0</v>
      </c>
      <c r="H164" s="35">
        <v>4396.3500000000004</v>
      </c>
      <c r="I164" s="35">
        <f>ROUND(E164*H164,2)</f>
        <v>4396.3500000000004</v>
      </c>
      <c r="J164" s="35">
        <v>748.64999999999964</v>
      </c>
      <c r="K164" s="35">
        <f>ROUND(E164*J164,2)</f>
        <v>748.65</v>
      </c>
      <c r="L164" s="35">
        <v>0</v>
      </c>
      <c r="M164" s="35">
        <f>G164*(1+L164/100)</f>
        <v>0</v>
      </c>
      <c r="N164" s="28">
        <v>6.0000000000000001E-3</v>
      </c>
      <c r="O164" s="28">
        <f>ROUND(E164*N164,5)</f>
        <v>6.0000000000000001E-3</v>
      </c>
      <c r="P164" s="28">
        <v>0</v>
      </c>
      <c r="Q164" s="28">
        <f>ROUND(E164*P164,5)</f>
        <v>0</v>
      </c>
      <c r="R164" s="28"/>
      <c r="S164" s="28"/>
      <c r="T164" s="29">
        <v>1.37</v>
      </c>
      <c r="U164" s="28">
        <f>ROUND(E164*T164,2)</f>
        <v>1.37</v>
      </c>
      <c r="V164" s="20"/>
      <c r="W164" s="20"/>
      <c r="X164" s="20"/>
      <c r="Y164" s="20"/>
      <c r="Z164" s="20"/>
      <c r="AA164" s="20"/>
      <c r="AB164" s="20"/>
      <c r="AC164" s="20"/>
      <c r="AD164" s="20"/>
      <c r="AE164" s="20" t="s">
        <v>53</v>
      </c>
      <c r="AF164" s="20"/>
      <c r="AG164" s="20"/>
      <c r="AH164" s="20"/>
      <c r="AI164" s="20"/>
      <c r="AJ164" s="20"/>
      <c r="AK164" s="20"/>
      <c r="AL164" s="20"/>
      <c r="AM164" s="20"/>
      <c r="AN164" s="20"/>
      <c r="AO164" s="20"/>
      <c r="AP164" s="20"/>
      <c r="AQ164" s="20"/>
      <c r="AR164" s="20"/>
      <c r="AS164" s="20"/>
      <c r="AT164" s="20"/>
      <c r="AU164" s="20"/>
      <c r="AV164" s="20"/>
      <c r="AW164" s="20"/>
      <c r="AX164" s="20"/>
      <c r="AY164" s="20"/>
      <c r="AZ164" s="20"/>
      <c r="BA164" s="20"/>
      <c r="BB164" s="20"/>
      <c r="BC164" s="20"/>
      <c r="BD164" s="20"/>
      <c r="BE164" s="20"/>
      <c r="BF164" s="20"/>
      <c r="BG164" s="20"/>
      <c r="BH164" s="20"/>
    </row>
    <row r="165" spans="1:60" outlineLevel="1" x14ac:dyDescent="0.2">
      <c r="A165" s="21">
        <v>172</v>
      </c>
      <c r="B165" s="21" t="s">
        <v>312</v>
      </c>
      <c r="C165" s="45" t="s">
        <v>340</v>
      </c>
      <c r="D165" s="27" t="s">
        <v>246</v>
      </c>
      <c r="E165" s="33">
        <v>1</v>
      </c>
      <c r="F165" s="35"/>
      <c r="G165" s="35">
        <f t="shared" ref="G165" si="33">E165*F165</f>
        <v>0</v>
      </c>
      <c r="H165" s="35">
        <v>6997.76</v>
      </c>
      <c r="I165" s="35">
        <f>ROUND(E165*H165,2)</f>
        <v>6997.76</v>
      </c>
      <c r="J165" s="35">
        <v>967.23999999999978</v>
      </c>
      <c r="K165" s="35">
        <f>ROUND(E165*J165,2)</f>
        <v>967.24</v>
      </c>
      <c r="L165" s="35">
        <v>0</v>
      </c>
      <c r="M165" s="35">
        <f>G165*(1+L165/100)</f>
        <v>0</v>
      </c>
      <c r="N165" s="28">
        <v>8.9999999999999993E-3</v>
      </c>
      <c r="O165" s="28">
        <f>ROUND(E165*N165,5)</f>
        <v>8.9999999999999993E-3</v>
      </c>
      <c r="P165" s="28">
        <v>0</v>
      </c>
      <c r="Q165" s="28">
        <f>ROUND(E165*P165,5)</f>
        <v>0</v>
      </c>
      <c r="R165" s="28"/>
      <c r="S165" s="28"/>
      <c r="T165" s="29">
        <v>1.77</v>
      </c>
      <c r="U165" s="28">
        <f>ROUND(E165*T165,2)</f>
        <v>1.77</v>
      </c>
      <c r="V165" s="20"/>
      <c r="W165" s="20"/>
      <c r="X165" s="20"/>
      <c r="Y165" s="20"/>
      <c r="Z165" s="20"/>
      <c r="AA165" s="20"/>
      <c r="AB165" s="20"/>
      <c r="AC165" s="20"/>
      <c r="AD165" s="20"/>
      <c r="AE165" s="20" t="s">
        <v>53</v>
      </c>
      <c r="AF165" s="20"/>
      <c r="AG165" s="20"/>
      <c r="AH165" s="20"/>
      <c r="AI165" s="20"/>
      <c r="AJ165" s="20"/>
      <c r="AK165" s="20"/>
      <c r="AL165" s="20"/>
      <c r="AM165" s="20"/>
      <c r="AN165" s="20"/>
      <c r="AO165" s="20"/>
      <c r="AP165" s="20"/>
      <c r="AQ165" s="20"/>
      <c r="AR165" s="20"/>
      <c r="AS165" s="20"/>
      <c r="AT165" s="20"/>
      <c r="AU165" s="20"/>
      <c r="AV165" s="20"/>
      <c r="AW165" s="20"/>
      <c r="AX165" s="20"/>
      <c r="AY165" s="20"/>
      <c r="AZ165" s="20"/>
      <c r="BA165" s="20"/>
      <c r="BB165" s="20"/>
      <c r="BC165" s="20"/>
      <c r="BD165" s="20"/>
      <c r="BE165" s="20"/>
      <c r="BF165" s="20"/>
      <c r="BG165" s="20"/>
      <c r="BH165" s="20"/>
    </row>
    <row r="166" spans="1:60" ht="22.5" outlineLevel="1" x14ac:dyDescent="0.2">
      <c r="A166" s="21">
        <v>174</v>
      </c>
      <c r="B166" s="21" t="s">
        <v>315</v>
      </c>
      <c r="C166" s="45" t="s">
        <v>316</v>
      </c>
      <c r="D166" s="27" t="s">
        <v>110</v>
      </c>
      <c r="E166" s="33">
        <v>1</v>
      </c>
      <c r="F166" s="35"/>
      <c r="G166" s="35">
        <f t="shared" si="32"/>
        <v>0</v>
      </c>
      <c r="H166" s="35">
        <v>0</v>
      </c>
      <c r="I166" s="35">
        <f>ROUND(E166*H166,2)</f>
        <v>0</v>
      </c>
      <c r="J166" s="35">
        <v>862</v>
      </c>
      <c r="K166" s="35">
        <f>ROUND(E166*J166,2)</f>
        <v>862</v>
      </c>
      <c r="L166" s="35">
        <v>0</v>
      </c>
      <c r="M166" s="35">
        <f>G166*(1+L166/100)</f>
        <v>0</v>
      </c>
      <c r="N166" s="28">
        <v>0</v>
      </c>
      <c r="O166" s="28">
        <f>ROUND(E166*N166,5)</f>
        <v>0</v>
      </c>
      <c r="P166" s="28">
        <v>0</v>
      </c>
      <c r="Q166" s="28">
        <f>ROUND(E166*P166,5)</f>
        <v>0</v>
      </c>
      <c r="R166" s="28"/>
      <c r="S166" s="28"/>
      <c r="T166" s="29">
        <v>1.7789999999999999</v>
      </c>
      <c r="U166" s="28">
        <f>ROUND(E166*T166,2)</f>
        <v>1.78</v>
      </c>
      <c r="V166" s="20"/>
      <c r="W166" s="20"/>
      <c r="X166" s="20"/>
      <c r="Y166" s="20"/>
      <c r="Z166" s="20"/>
      <c r="AA166" s="20"/>
      <c r="AB166" s="20"/>
      <c r="AC166" s="20"/>
      <c r="AD166" s="20"/>
      <c r="AE166" s="20" t="s">
        <v>53</v>
      </c>
      <c r="AF166" s="20"/>
      <c r="AG166" s="20"/>
      <c r="AH166" s="20"/>
      <c r="AI166" s="20"/>
      <c r="AJ166" s="20"/>
      <c r="AK166" s="20"/>
      <c r="AL166" s="20"/>
      <c r="AM166" s="20"/>
      <c r="AN166" s="20"/>
      <c r="AO166" s="20"/>
      <c r="AP166" s="20"/>
      <c r="AQ166" s="20"/>
      <c r="AR166" s="20"/>
      <c r="AS166" s="20"/>
      <c r="AT166" s="20"/>
      <c r="AU166" s="20"/>
      <c r="AV166" s="20"/>
      <c r="AW166" s="20"/>
      <c r="AX166" s="20"/>
      <c r="AY166" s="20"/>
      <c r="AZ166" s="20"/>
      <c r="BA166" s="20"/>
      <c r="BB166" s="20"/>
      <c r="BC166" s="20"/>
      <c r="BD166" s="20"/>
      <c r="BE166" s="20"/>
      <c r="BF166" s="20"/>
      <c r="BG166" s="20"/>
      <c r="BH166" s="20"/>
    </row>
    <row r="167" spans="1:60" x14ac:dyDescent="0.2">
      <c r="A167" s="22" t="s">
        <v>48</v>
      </c>
      <c r="B167" s="22" t="s">
        <v>22</v>
      </c>
      <c r="C167" s="46" t="s">
        <v>3</v>
      </c>
      <c r="D167" s="30"/>
      <c r="E167" s="34"/>
      <c r="F167" s="36"/>
      <c r="G167" s="36">
        <f>SUM(G168:G171)</f>
        <v>0</v>
      </c>
      <c r="H167" s="36"/>
      <c r="I167" s="36">
        <f>SUM(I168:I169)</f>
        <v>0</v>
      </c>
      <c r="J167" s="36"/>
      <c r="K167" s="36">
        <f>SUM(K168:K169)</f>
        <v>27000</v>
      </c>
      <c r="L167" s="36"/>
      <c r="M167" s="36">
        <f>SUM(M168:M169)</f>
        <v>0</v>
      </c>
      <c r="N167" s="31"/>
      <c r="O167" s="31">
        <f>SUM(O168:O169)</f>
        <v>0</v>
      </c>
      <c r="P167" s="31"/>
      <c r="Q167" s="31">
        <f>SUM(Q168:Q169)</f>
        <v>0</v>
      </c>
      <c r="R167" s="31"/>
      <c r="S167" s="31"/>
      <c r="T167" s="32"/>
      <c r="U167" s="31">
        <f>SUM(U168:U169)</f>
        <v>0</v>
      </c>
      <c r="AE167" t="s">
        <v>49</v>
      </c>
    </row>
    <row r="168" spans="1:60" ht="22.5" outlineLevel="1" x14ac:dyDescent="0.2">
      <c r="A168" s="21">
        <v>175</v>
      </c>
      <c r="B168" s="21" t="s">
        <v>317</v>
      </c>
      <c r="C168" s="45" t="s">
        <v>318</v>
      </c>
      <c r="D168" s="27" t="s">
        <v>319</v>
      </c>
      <c r="E168" s="33">
        <v>1</v>
      </c>
      <c r="F168" s="35"/>
      <c r="G168" s="35">
        <f t="shared" si="32"/>
        <v>0</v>
      </c>
      <c r="H168" s="35">
        <v>0</v>
      </c>
      <c r="I168" s="35">
        <f>ROUND(E168*H168,2)</f>
        <v>0</v>
      </c>
      <c r="J168" s="35">
        <v>27000</v>
      </c>
      <c r="K168" s="35">
        <f>ROUND(E168*J168,2)</f>
        <v>27000</v>
      </c>
      <c r="L168" s="35">
        <v>0</v>
      </c>
      <c r="M168" s="35">
        <f>G168*(1+L168/100)</f>
        <v>0</v>
      </c>
      <c r="N168" s="28">
        <v>0</v>
      </c>
      <c r="O168" s="28">
        <f>ROUND(E168*N168,5)</f>
        <v>0</v>
      </c>
      <c r="P168" s="28">
        <v>0</v>
      </c>
      <c r="Q168" s="28">
        <f>ROUND(E168*P168,5)</f>
        <v>0</v>
      </c>
      <c r="R168" s="28"/>
      <c r="S168" s="28"/>
      <c r="T168" s="29">
        <v>0</v>
      </c>
      <c r="U168" s="28">
        <f>ROUND(E168*T168,2)</f>
        <v>0</v>
      </c>
      <c r="V168" s="20"/>
      <c r="W168" s="20"/>
      <c r="X168" s="20"/>
      <c r="Y168" s="20"/>
      <c r="Z168" s="20"/>
      <c r="AA168" s="20"/>
      <c r="AB168" s="20"/>
      <c r="AC168" s="20"/>
      <c r="AD168" s="20"/>
      <c r="AE168" s="20" t="s">
        <v>53</v>
      </c>
      <c r="AF168" s="20"/>
      <c r="AG168" s="20"/>
      <c r="AH168" s="20"/>
      <c r="AI168" s="20"/>
      <c r="AJ168" s="20"/>
      <c r="AK168" s="20"/>
      <c r="AL168" s="20"/>
      <c r="AM168" s="20"/>
      <c r="AN168" s="20"/>
      <c r="AO168" s="20"/>
      <c r="AP168" s="20"/>
      <c r="AQ168" s="20"/>
      <c r="AR168" s="20"/>
      <c r="AS168" s="20"/>
      <c r="AT168" s="20"/>
      <c r="AU168" s="20"/>
      <c r="AV168" s="20"/>
      <c r="AW168" s="20"/>
      <c r="AX168" s="20"/>
      <c r="AY168" s="20"/>
      <c r="AZ168" s="20"/>
      <c r="BA168" s="20"/>
      <c r="BB168" s="20"/>
      <c r="BC168" s="20"/>
      <c r="BD168" s="20"/>
      <c r="BE168" s="20"/>
      <c r="BF168" s="20"/>
      <c r="BG168" s="20"/>
      <c r="BH168" s="20"/>
    </row>
    <row r="169" spans="1:60" ht="45" outlineLevel="1" x14ac:dyDescent="0.2">
      <c r="A169" s="21">
        <v>176</v>
      </c>
      <c r="B169" s="21" t="s">
        <v>344</v>
      </c>
      <c r="C169" s="45" t="s">
        <v>342</v>
      </c>
      <c r="D169" s="27" t="s">
        <v>52</v>
      </c>
      <c r="E169" s="33">
        <v>70</v>
      </c>
      <c r="F169" s="35"/>
      <c r="G169" s="35">
        <f t="shared" si="32"/>
        <v>0</v>
      </c>
      <c r="H169" s="35"/>
      <c r="I169" s="35"/>
      <c r="J169" s="35"/>
      <c r="K169" s="35"/>
      <c r="L169" s="35"/>
      <c r="M169" s="35"/>
      <c r="N169" s="28"/>
      <c r="O169" s="28"/>
      <c r="P169" s="28"/>
      <c r="Q169" s="28"/>
      <c r="R169" s="28"/>
      <c r="S169" s="28"/>
      <c r="T169" s="29"/>
      <c r="U169" s="28"/>
      <c r="V169" s="20"/>
      <c r="W169" s="20"/>
      <c r="X169" s="20"/>
      <c r="Y169" s="20"/>
      <c r="Z169" s="20"/>
      <c r="AA169" s="20"/>
      <c r="AB169" s="20"/>
      <c r="AC169" s="20"/>
      <c r="AD169" s="20"/>
      <c r="AE169" s="20"/>
      <c r="AF169" s="20"/>
      <c r="AG169" s="20"/>
      <c r="AH169" s="20"/>
      <c r="AI169" s="20"/>
      <c r="AJ169" s="20"/>
      <c r="AK169" s="20"/>
      <c r="AL169" s="20"/>
      <c r="AM169" s="20"/>
      <c r="AN169" s="20"/>
      <c r="AO169" s="20"/>
      <c r="AP169" s="20"/>
      <c r="AQ169" s="20"/>
      <c r="AR169" s="20"/>
      <c r="AS169" s="20"/>
      <c r="AT169" s="20"/>
      <c r="AU169" s="20"/>
      <c r="AV169" s="20"/>
      <c r="AW169" s="20"/>
      <c r="AX169" s="20"/>
      <c r="AY169" s="20"/>
      <c r="AZ169" s="20"/>
      <c r="BA169" s="20"/>
      <c r="BB169" s="20"/>
      <c r="BC169" s="20"/>
      <c r="BD169" s="20"/>
      <c r="BE169" s="20"/>
      <c r="BF169" s="20"/>
      <c r="BG169" s="20"/>
      <c r="BH169" s="20"/>
    </row>
    <row r="170" spans="1:60" ht="22.5" outlineLevel="1" x14ac:dyDescent="0.2">
      <c r="A170" s="21">
        <v>176</v>
      </c>
      <c r="B170" s="21" t="s">
        <v>344</v>
      </c>
      <c r="C170" s="45" t="s">
        <v>345</v>
      </c>
      <c r="D170" s="27" t="s">
        <v>343</v>
      </c>
      <c r="E170" s="33">
        <v>1</v>
      </c>
      <c r="F170" s="35"/>
      <c r="G170" s="35">
        <f t="shared" si="32"/>
        <v>0</v>
      </c>
      <c r="H170" s="35"/>
      <c r="I170" s="35"/>
      <c r="J170" s="35"/>
      <c r="K170" s="35"/>
      <c r="L170" s="35"/>
      <c r="M170" s="35"/>
      <c r="N170" s="28"/>
      <c r="O170" s="28"/>
      <c r="P170" s="28"/>
      <c r="Q170" s="28"/>
      <c r="R170" s="28"/>
      <c r="S170" s="28"/>
      <c r="T170" s="29"/>
      <c r="U170" s="28"/>
      <c r="V170" s="20"/>
      <c r="W170" s="20"/>
      <c r="X170" s="20"/>
      <c r="Y170" s="20"/>
      <c r="Z170" s="20"/>
      <c r="AA170" s="20"/>
      <c r="AB170" s="20"/>
      <c r="AC170" s="20"/>
      <c r="AD170" s="20"/>
      <c r="AE170" s="20"/>
      <c r="AF170" s="20"/>
      <c r="AG170" s="20"/>
      <c r="AH170" s="20"/>
      <c r="AI170" s="20"/>
      <c r="AJ170" s="20"/>
      <c r="AK170" s="20"/>
      <c r="AL170" s="20"/>
      <c r="AM170" s="20"/>
      <c r="AN170" s="20"/>
      <c r="AO170" s="20"/>
      <c r="AP170" s="20"/>
      <c r="AQ170" s="20"/>
      <c r="AR170" s="20"/>
      <c r="AS170" s="20"/>
      <c r="AT170" s="20"/>
      <c r="AU170" s="20"/>
      <c r="AV170" s="20"/>
      <c r="AW170" s="20"/>
      <c r="AX170" s="20"/>
      <c r="AY170" s="20"/>
      <c r="AZ170" s="20"/>
      <c r="BA170" s="20"/>
      <c r="BB170" s="20"/>
      <c r="BC170" s="20"/>
      <c r="BD170" s="20"/>
      <c r="BE170" s="20"/>
      <c r="BF170" s="20"/>
      <c r="BG170" s="20"/>
      <c r="BH170" s="20"/>
    </row>
    <row r="171" spans="1:60" ht="22.5" outlineLevel="1" x14ac:dyDescent="0.2">
      <c r="A171" s="21">
        <v>177</v>
      </c>
      <c r="B171" s="21" t="s">
        <v>317</v>
      </c>
      <c r="C171" s="45" t="s">
        <v>341</v>
      </c>
      <c r="D171" s="27" t="s">
        <v>52</v>
      </c>
      <c r="E171" s="33">
        <v>70</v>
      </c>
      <c r="F171" s="35"/>
      <c r="G171" s="35">
        <f t="shared" ref="G171" si="34">E171*F171</f>
        <v>0</v>
      </c>
      <c r="H171" s="35"/>
      <c r="I171" s="35"/>
      <c r="J171" s="35"/>
      <c r="K171" s="35"/>
      <c r="L171" s="35"/>
      <c r="M171" s="35"/>
      <c r="N171" s="28"/>
      <c r="O171" s="28"/>
      <c r="P171" s="28"/>
      <c r="Q171" s="28"/>
      <c r="R171" s="28"/>
      <c r="S171" s="28"/>
      <c r="T171" s="29"/>
      <c r="U171" s="28"/>
      <c r="V171" s="20"/>
      <c r="W171" s="20"/>
      <c r="X171" s="20"/>
      <c r="Y171" s="20"/>
      <c r="Z171" s="20"/>
      <c r="AA171" s="20"/>
      <c r="AB171" s="20"/>
      <c r="AC171" s="20"/>
      <c r="AD171" s="20"/>
      <c r="AE171" s="20"/>
      <c r="AF171" s="20"/>
      <c r="AG171" s="20"/>
      <c r="AH171" s="20"/>
      <c r="AI171" s="20"/>
      <c r="AJ171" s="20"/>
      <c r="AK171" s="20"/>
      <c r="AL171" s="20"/>
      <c r="AM171" s="20"/>
      <c r="AN171" s="20"/>
      <c r="AO171" s="20"/>
      <c r="AP171" s="20"/>
      <c r="AQ171" s="20"/>
      <c r="AR171" s="20"/>
      <c r="AS171" s="20"/>
      <c r="AT171" s="20"/>
      <c r="AU171" s="20"/>
      <c r="AV171" s="20"/>
      <c r="AW171" s="20"/>
      <c r="AX171" s="20"/>
      <c r="AY171" s="20"/>
      <c r="AZ171" s="20"/>
      <c r="BA171" s="20"/>
      <c r="BB171" s="20"/>
      <c r="BC171" s="20"/>
      <c r="BD171" s="20"/>
      <c r="BE171" s="20"/>
      <c r="BF171" s="20"/>
      <c r="BG171" s="20"/>
      <c r="BH171" s="20"/>
    </row>
    <row r="172" spans="1:60" ht="13.5" thickBot="1" x14ac:dyDescent="0.25">
      <c r="A172" s="1"/>
      <c r="B172" s="2" t="s">
        <v>320</v>
      </c>
      <c r="C172" s="47" t="s">
        <v>320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AC172">
        <v>15</v>
      </c>
      <c r="AD172">
        <v>21</v>
      </c>
    </row>
    <row r="173" spans="1:60" ht="13.5" thickBot="1" x14ac:dyDescent="0.25">
      <c r="A173" s="48"/>
      <c r="B173" s="49" t="s">
        <v>339</v>
      </c>
      <c r="C173" s="50"/>
      <c r="D173" s="51"/>
      <c r="E173" s="51"/>
      <c r="F173" s="51"/>
      <c r="G173" s="52">
        <f>G8+G47+G129+G132+G162+G167</f>
        <v>0</v>
      </c>
      <c r="V173" s="10"/>
      <c r="AE173" t="s">
        <v>321</v>
      </c>
    </row>
  </sheetData>
  <mergeCells count="4">
    <mergeCell ref="A1:G1"/>
    <mergeCell ref="C2:G2"/>
    <mergeCell ref="C3:G3"/>
    <mergeCell ref="C4:G4"/>
  </mergeCells>
  <phoneticPr fontId="5" type="noConversion"/>
  <pageMargins left="0.59055118110236204" right="0.39370078740157499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Props1.xml><?xml version="1.0" encoding="utf-8"?>
<ds:datastoreItem xmlns:ds="http://schemas.openxmlformats.org/officeDocument/2006/customXml" ds:itemID="{03DC50C9-0F2C-47BB-BAA9-AAEA650C93A6}"/>
</file>

<file path=customXml/itemProps2.xml><?xml version="1.0" encoding="utf-8"?>
<ds:datastoreItem xmlns:ds="http://schemas.openxmlformats.org/officeDocument/2006/customXml" ds:itemID="{C58B9ABE-DF93-4CA8-A0A1-7B61F5CE4FB9}"/>
</file>

<file path=customXml/itemProps3.xml><?xml version="1.0" encoding="utf-8"?>
<ds:datastoreItem xmlns:ds="http://schemas.openxmlformats.org/officeDocument/2006/customXml" ds:itemID="{6384ABA5-751A-4C39-9D30-27766BBC48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Rozpočet Pol</vt:lpstr>
      <vt:lpstr>'Rozpočet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Cipris</dc:creator>
  <cp:lastModifiedBy>Marcela Dvořáková</cp:lastModifiedBy>
  <cp:lastPrinted>2025-01-23T06:14:35Z</cp:lastPrinted>
  <dcterms:created xsi:type="dcterms:W3CDTF">2009-04-08T07:15:50Z</dcterms:created>
  <dcterms:modified xsi:type="dcterms:W3CDTF">2025-02-03T08:33:12Z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</Properties>
</file>